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 tabRatio="343" activeTab="2"/>
  </bookViews>
  <sheets>
    <sheet name="Rotina RN" sheetId="4" r:id="rId1"/>
    <sheet name="Peso" sheetId="1" r:id="rId2"/>
    <sheet name="Vacinação" sheetId="8" r:id="rId3"/>
  </sheets>
  <externalReferences>
    <externalReference r:id="rId4"/>
    <externalReference r:id="rId5"/>
  </externalReferences>
  <definedNames>
    <definedName name="LOV_Situacao">[1]LOV!$A$1:$A$2</definedName>
    <definedName name="Nascimento" localSheetId="2">[2]Peso!$A$3</definedName>
    <definedName name="Nascimento">Peso!$A$3</definedName>
    <definedName name="_xlnm.Print_Titles" localSheetId="0">'Rotina RN'!$1:$2</definedName>
    <definedName name="_xlnm.Print_Titles" localSheetId="2">Vacinação!$B:$D</definedName>
  </definedNames>
  <calcPr calcId="145621"/>
</workbook>
</file>

<file path=xl/calcChain.xml><?xml version="1.0" encoding="utf-8"?>
<calcChain xmlns="http://schemas.openxmlformats.org/spreadsheetml/2006/main">
  <c r="K8" i="8" l="1"/>
  <c r="K20" i="8" s="1"/>
  <c r="O22" i="8"/>
  <c r="K22" i="8"/>
  <c r="I22" i="8"/>
  <c r="K16" i="8"/>
  <c r="O12" i="8"/>
  <c r="O20" i="8" s="1"/>
  <c r="K12" i="8"/>
  <c r="K18" i="8" s="1"/>
  <c r="I12" i="8"/>
  <c r="I20" i="8" s="1"/>
  <c r="K10" i="8"/>
  <c r="G10" i="8"/>
  <c r="G16" i="8" s="1"/>
  <c r="G8" i="8"/>
  <c r="G22" i="8" s="1"/>
  <c r="G18" i="8" l="1"/>
  <c r="G12" i="8"/>
  <c r="G20" i="8" s="1"/>
  <c r="I18" i="8"/>
  <c r="O18" i="8"/>
  <c r="D12" i="1"/>
  <c r="K11" i="1"/>
  <c r="G11" i="1"/>
  <c r="D11" i="1"/>
  <c r="D8" i="1"/>
  <c r="D9" i="1"/>
  <c r="D10" i="1"/>
  <c r="G9" i="1"/>
  <c r="G10" i="1"/>
  <c r="I9" i="1"/>
  <c r="I10" i="1"/>
  <c r="K9" i="1"/>
  <c r="K10" i="1"/>
  <c r="I11" i="1"/>
  <c r="B8" i="1"/>
  <c r="G12" i="1" l="1"/>
  <c r="I12" i="1"/>
  <c r="K12" i="1"/>
  <c r="B11" i="1"/>
  <c r="K13" i="1" l="1"/>
  <c r="K14" i="1"/>
  <c r="K15" i="1"/>
  <c r="K16" i="1"/>
  <c r="K17" i="1"/>
  <c r="K18" i="1"/>
  <c r="K19" i="1"/>
  <c r="G13" i="1"/>
  <c r="G14" i="1"/>
  <c r="G15" i="1"/>
  <c r="G16" i="1"/>
  <c r="G17" i="1"/>
  <c r="G18" i="1"/>
  <c r="G19" i="1"/>
  <c r="I13" i="1"/>
  <c r="I14" i="1"/>
  <c r="I15" i="1"/>
  <c r="I16" i="1"/>
  <c r="I17" i="1"/>
  <c r="I18" i="1"/>
  <c r="I19" i="1"/>
  <c r="D5" i="1"/>
  <c r="D6" i="1"/>
  <c r="D7" i="1"/>
  <c r="D13" i="1"/>
  <c r="D14" i="1"/>
  <c r="D15" i="1"/>
  <c r="D16" i="1"/>
  <c r="D17" i="1"/>
  <c r="D18" i="1"/>
  <c r="D19" i="1"/>
  <c r="D4" i="1"/>
  <c r="B16" i="1" l="1"/>
  <c r="B17" i="1"/>
  <c r="B14" i="1"/>
  <c r="B15" i="1"/>
  <c r="B18" i="1"/>
  <c r="B10" i="1"/>
  <c r="B12" i="1"/>
  <c r="B4" i="1"/>
  <c r="B5" i="1"/>
  <c r="B6" i="1"/>
  <c r="B7" i="1"/>
  <c r="B9" i="1"/>
  <c r="B13" i="1"/>
  <c r="B19" i="1"/>
  <c r="B3" i="1"/>
  <c r="H5" i="1" l="1"/>
  <c r="H6" i="1"/>
  <c r="H4" i="1"/>
  <c r="I4" i="1" s="1"/>
  <c r="H7" i="1"/>
  <c r="I8" i="1" s="1"/>
  <c r="E5" i="1"/>
  <c r="F4" i="1"/>
  <c r="G4" i="1" s="1"/>
  <c r="F7" i="1"/>
  <c r="G8" i="1" s="1"/>
  <c r="F6" i="1"/>
  <c r="J7" i="1"/>
  <c r="K8" i="1" s="1"/>
  <c r="J5" i="1"/>
  <c r="E7" i="1"/>
  <c r="F5" i="1"/>
  <c r="E6" i="1"/>
  <c r="J6" i="1"/>
  <c r="J4" i="1"/>
  <c r="K4" i="1" s="1"/>
  <c r="E4" i="1"/>
  <c r="I7" i="1" l="1"/>
  <c r="K5" i="1"/>
  <c r="G6" i="1"/>
  <c r="K7" i="1"/>
  <c r="G5" i="1"/>
  <c r="I6" i="1"/>
  <c r="I5" i="1"/>
  <c r="K6" i="1"/>
  <c r="G7" i="1"/>
</calcChain>
</file>

<file path=xl/sharedStrings.xml><?xml version="1.0" encoding="utf-8"?>
<sst xmlns="http://schemas.openxmlformats.org/spreadsheetml/2006/main" count="274" uniqueCount="108">
  <si>
    <t>Data</t>
  </si>
  <si>
    <t>Peso</t>
  </si>
  <si>
    <t>Meses</t>
  </si>
  <si>
    <t>P3</t>
  </si>
  <si>
    <t>P97</t>
  </si>
  <si>
    <t>P10</t>
  </si>
  <si>
    <t>P50</t>
  </si>
  <si>
    <t>Fonte: Peso (kg) para idade (meses) segundo curvas da OMS (2006) (sexo masculino)</t>
  </si>
  <si>
    <t>(kg)</t>
  </si>
  <si>
    <t>Observação</t>
  </si>
  <si>
    <t>OMS Percentil (kg)</t>
  </si>
  <si>
    <r>
      <rPr>
        <sz val="11"/>
        <color theme="1"/>
        <rFont val="Wingdings"/>
        <charset val="2"/>
      </rPr>
      <t>o</t>
    </r>
    <r>
      <rPr>
        <sz val="11"/>
        <rFont val="Calibri"/>
        <family val="2"/>
        <scheme val="minor"/>
      </rPr>
      <t xml:space="preserve"> S  </t>
    </r>
    <r>
      <rPr>
        <sz val="11"/>
        <color theme="1"/>
        <rFont val="Wingdings"/>
        <charset val="2"/>
      </rPr>
      <t>o</t>
    </r>
    <r>
      <rPr>
        <sz val="11"/>
        <rFont val="Calibri"/>
        <family val="2"/>
        <scheme val="minor"/>
      </rPr>
      <t xml:space="preserve"> N</t>
    </r>
  </si>
  <si>
    <r>
      <rPr>
        <sz val="11"/>
        <color theme="1"/>
        <rFont val="Wingdings"/>
        <charset val="2"/>
      </rPr>
      <t>o</t>
    </r>
    <r>
      <rPr>
        <sz val="11"/>
        <rFont val="Calibri"/>
        <family val="2"/>
        <scheme val="minor"/>
      </rPr>
      <t xml:space="preserve"> D  </t>
    </r>
    <r>
      <rPr>
        <sz val="11"/>
        <color theme="1"/>
        <rFont val="Wingdings"/>
        <charset val="2"/>
      </rPr>
      <t>o</t>
    </r>
    <r>
      <rPr>
        <sz val="11"/>
        <rFont val="Calibri"/>
        <family val="2"/>
        <scheme val="minor"/>
      </rPr>
      <t xml:space="preserve"> E</t>
    </r>
  </si>
  <si>
    <r>
      <rPr>
        <sz val="11"/>
        <color theme="1"/>
        <rFont val="Wingdings"/>
        <charset val="2"/>
      </rPr>
      <t>o</t>
    </r>
    <r>
      <rPr>
        <sz val="11"/>
        <rFont val="Calibri"/>
        <family val="2"/>
        <scheme val="minor"/>
      </rPr>
      <t xml:space="preserve"> D </t>
    </r>
    <r>
      <rPr>
        <sz val="11"/>
        <rFont val="Arial"/>
        <family val="2"/>
      </rPr>
      <t xml:space="preserve"> </t>
    </r>
    <r>
      <rPr>
        <sz val="11"/>
        <color theme="1"/>
        <rFont val="Wingdings"/>
        <charset val="2"/>
      </rPr>
      <t>o</t>
    </r>
    <r>
      <rPr>
        <sz val="11"/>
        <rFont val="Calibri"/>
        <family val="2"/>
        <scheme val="minor"/>
      </rPr>
      <t xml:space="preserve"> E</t>
    </r>
  </si>
  <si>
    <t>Cocô</t>
  </si>
  <si>
    <t>Xixi</t>
  </si>
  <si>
    <t>Mama Esquerda</t>
  </si>
  <si>
    <t>Mama Direita</t>
  </si>
  <si>
    <t>OBSERVAÇÕES</t>
  </si>
  <si>
    <t>ELIMINAÇÕES 
entre as mamadas</t>
  </si>
  <si>
    <t>Arrotou?</t>
  </si>
  <si>
    <t>DURAÇÃO</t>
  </si>
  <si>
    <t>Primeira mama oferecida</t>
  </si>
  <si>
    <t>Hora do início da mamada</t>
  </si>
  <si>
    <t>DATA</t>
  </si>
  <si>
    <r>
      <rPr>
        <sz val="11"/>
        <color theme="1"/>
        <rFont val="Symbol"/>
        <family val="1"/>
        <charset val="2"/>
      </rPr>
      <t xml:space="preserve"> D</t>
    </r>
    <r>
      <rPr>
        <sz val="11"/>
        <color theme="1"/>
        <rFont val="Calibri"/>
        <family val="2"/>
        <scheme val="minor"/>
      </rPr>
      <t>P/dia</t>
    </r>
  </si>
  <si>
    <r>
      <rPr>
        <sz val="11"/>
        <color theme="9"/>
        <rFont val="Symbol"/>
        <family val="1"/>
        <charset val="2"/>
      </rPr>
      <t>D</t>
    </r>
    <r>
      <rPr>
        <sz val="11"/>
        <color theme="9"/>
        <rFont val="Calibri"/>
        <family val="2"/>
        <scheme val="minor"/>
      </rPr>
      <t>10/dia</t>
    </r>
  </si>
  <si>
    <r>
      <rPr>
        <sz val="11"/>
        <color theme="4"/>
        <rFont val="Symbol"/>
        <family val="1"/>
        <charset val="2"/>
      </rPr>
      <t>D</t>
    </r>
    <r>
      <rPr>
        <sz val="11"/>
        <color theme="4"/>
        <rFont val="Calibri"/>
        <family val="2"/>
        <scheme val="minor"/>
      </rPr>
      <t>97/dia</t>
    </r>
  </si>
  <si>
    <r>
      <rPr>
        <sz val="11"/>
        <color theme="6"/>
        <rFont val="Symbol"/>
        <family val="1"/>
        <charset val="2"/>
      </rPr>
      <t>D</t>
    </r>
    <r>
      <rPr>
        <sz val="11"/>
        <color theme="6"/>
        <rFont val="Calibri"/>
        <family val="2"/>
        <scheme val="minor"/>
      </rPr>
      <t>50/dia</t>
    </r>
  </si>
  <si>
    <t>Doenças evitadas</t>
  </si>
  <si>
    <t>Vacina</t>
  </si>
  <si>
    <t>BCG-ID</t>
  </si>
  <si>
    <t>Formas graves de tuberculose</t>
  </si>
  <si>
    <t>Ao Nascer</t>
  </si>
  <si>
    <t>Dose única</t>
  </si>
  <si>
    <t>1m</t>
  </si>
  <si>
    <t>2m</t>
  </si>
  <si>
    <t>3m</t>
  </si>
  <si>
    <t>4m</t>
  </si>
  <si>
    <t>5m</t>
  </si>
  <si>
    <t>6m</t>
  </si>
  <si>
    <t>7m</t>
  </si>
  <si>
    <t>12m</t>
  </si>
  <si>
    <t>15m</t>
  </si>
  <si>
    <t>18m</t>
  </si>
  <si>
    <t>4 a 6 anos</t>
  </si>
  <si>
    <t>14 a 16 anos</t>
  </si>
  <si>
    <t>Hepatite tipo B</t>
  </si>
  <si>
    <t>Febre amarela</t>
  </si>
  <si>
    <t>Hepatite A</t>
  </si>
  <si>
    <t>HPV</t>
  </si>
  <si>
    <t>Poliomielite (paralisia infantil)</t>
  </si>
  <si>
    <t>Diarréia por rotavírus</t>
  </si>
  <si>
    <t>Sim</t>
  </si>
  <si>
    <t>DTP</t>
  </si>
  <si>
    <t>1ª dose</t>
  </si>
  <si>
    <t>2ª dose</t>
  </si>
  <si>
    <t>Sarampo, rubéola e caxumba</t>
  </si>
  <si>
    <t>Não</t>
  </si>
  <si>
    <t>3ª dose</t>
  </si>
  <si>
    <t>Reforço</t>
  </si>
  <si>
    <t>SRC (Tríplice viral)</t>
  </si>
  <si>
    <t>1º reforço</t>
  </si>
  <si>
    <t>2º reforço</t>
  </si>
  <si>
    <t>Papilovírus humano</t>
  </si>
  <si>
    <t>Tetravalente DTP + HiB</t>
  </si>
  <si>
    <t>Influenza (gripe)</t>
  </si>
  <si>
    <t>Hepatite B
[inclusa na Hexa em diante]</t>
  </si>
  <si>
    <t>HiB (Haemophilus influenzae tipo B)
[inclusa na Tetra em diante]</t>
  </si>
  <si>
    <t>DTP / DTPa (Tríplice bacteriana)
[inclusa na Tetra em diante]</t>
  </si>
  <si>
    <t>Varicela
[ou SRC + Varicela = Quádrupla viral]</t>
  </si>
  <si>
    <r>
      <t xml:space="preserve">Meningite e outras infecções causadas pelo </t>
    </r>
    <r>
      <rPr>
        <i/>
        <sz val="10"/>
        <color theme="1"/>
        <rFont val="Calibri"/>
        <family val="2"/>
        <scheme val="minor"/>
      </rPr>
      <t>Haemophilus influenzae</t>
    </r>
    <r>
      <rPr>
        <sz val="10"/>
        <color theme="1"/>
        <rFont val="Calibri"/>
        <family val="2"/>
        <scheme val="minor"/>
      </rPr>
      <t xml:space="preserve"> tipo B</t>
    </r>
  </si>
  <si>
    <r>
      <t xml:space="preserve">Meningite ou infecção aguda generalizada causada pela bactéria </t>
    </r>
    <r>
      <rPr>
        <i/>
        <sz val="10"/>
        <color theme="1"/>
        <rFont val="Calibri"/>
        <family val="2"/>
        <scheme val="minor"/>
      </rPr>
      <t>Neisseria meningitidis</t>
    </r>
    <r>
      <rPr>
        <sz val="10"/>
        <color theme="1"/>
        <rFont val="Calibri"/>
        <family val="2"/>
        <scheme val="minor"/>
      </rPr>
      <t xml:space="preserve"> do sorogrupo C</t>
    </r>
  </si>
  <si>
    <t>dT / dTPa (Tríplice bacteriana adulto)</t>
  </si>
  <si>
    <t></t>
  </si>
  <si>
    <t>Dose</t>
  </si>
  <si>
    <t>P-10</t>
  </si>
  <si>
    <t>Rede
Públ.</t>
  </si>
  <si>
    <r>
      <t xml:space="preserve">Todas da Hexavalente; Meningite ou infecção aguda generalizada causada pela bactéria </t>
    </r>
    <r>
      <rPr>
        <i/>
        <sz val="10"/>
        <color theme="1"/>
        <rFont val="Calibri"/>
        <family val="2"/>
        <scheme val="minor"/>
      </rPr>
      <t>Neisseria meningitidis</t>
    </r>
    <r>
      <rPr>
        <sz val="10"/>
        <color theme="1"/>
        <rFont val="Calibri"/>
        <family val="2"/>
        <scheme val="minor"/>
      </rPr>
      <t xml:space="preserve"> do sorogrupo C</t>
    </r>
  </si>
  <si>
    <t>Todas da Pentavalente; Hepatite tipo B</t>
  </si>
  <si>
    <t>VORH (Vacina oral de rotavírus 
humano)</t>
  </si>
  <si>
    <t>Heptavalente DTPa + HiB + VIP + 
Hepatite B + Meningite C</t>
  </si>
  <si>
    <t>Hexavalente DTPa + HiB + VIP + 
Hepatite B</t>
  </si>
  <si>
    <t>9m</t>
  </si>
  <si>
    <t></t>
  </si>
  <si>
    <t>Nascimento aos 6 meses</t>
  </si>
  <si>
    <t>6 meses a 1 ano</t>
  </si>
  <si>
    <t>10 anos</t>
  </si>
  <si>
    <r>
      <t></t>
    </r>
    <r>
      <rPr>
        <sz val="10"/>
        <color theme="1"/>
        <rFont val="Calibri"/>
        <family val="2"/>
        <scheme val="minor"/>
      </rPr>
      <t xml:space="preserve"> Reforço</t>
    </r>
  </si>
  <si>
    <r>
      <t>Febre amarela (</t>
    </r>
    <r>
      <rPr>
        <sz val="10"/>
        <color theme="1"/>
        <rFont val="Wingdings"/>
        <charset val="2"/>
      </rPr>
      <t></t>
    </r>
    <r>
      <rPr>
        <sz val="10"/>
        <color theme="1"/>
        <rFont val="Calibri"/>
        <family val="2"/>
        <scheme val="minor"/>
      </rPr>
      <t xml:space="preserve"> em áreas endêmicas, transição ou risco potencial, a cada 10 anos)</t>
    </r>
  </si>
  <si>
    <t>Meningocócia C conjugada
[inclusa na Hepta]</t>
  </si>
  <si>
    <t>A partir de 9 anos</t>
  </si>
  <si>
    <t>Parto</t>
  </si>
  <si>
    <t>Alta</t>
  </si>
  <si>
    <t>Pediatra</t>
  </si>
  <si>
    <t>Retorno egresso 5º d.</t>
  </si>
  <si>
    <t>Vacinas Combinadas</t>
  </si>
  <si>
    <t>Doença respiratória aguda (gripe), causada pelo vírus Influenza A (H1N1)</t>
  </si>
  <si>
    <t>Pentavalente (rede privada) DTPa (acelular) + HiB + VIP</t>
  </si>
  <si>
    <t>Difteria, tétano, coqueluche (DTP); infecções causadas pelo HiB; Poliomielite</t>
  </si>
  <si>
    <t>Pentavalente (SUS) DTP + HiB + Hepatite B</t>
  </si>
  <si>
    <t>Difteria, tétano, coqueluche (DTP); infecções causadas pelo HiB; Hepatite tipo B</t>
  </si>
  <si>
    <t>Difteria, tétano, coqueluche (DTP); infecções causadas pelo HiB</t>
  </si>
  <si>
    <t>Difteria (crupe), tétano e coqueluche (pertússis)</t>
  </si>
  <si>
    <t>VOP / VIP (Vacina oral/inativada pólio)
[inclusa na Penta (privada) em diante]</t>
  </si>
  <si>
    <t>Pneumocócica conjugada 
(10 ou 13 valente)</t>
  </si>
  <si>
    <t>Hepatite tipo A; se não tomada no mesmo dia da SRC/Quádrupla, aguardar 15 dias após SRC</t>
  </si>
  <si>
    <t>Catapora (varicela)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</si>
</sst>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0.000"/>
    <numFmt numFmtId="165" formatCode="h:mm;@"/>
    <numFmt numFmtId="166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Webdings"/>
      <family val="1"/>
      <charset val="2"/>
    </font>
    <font>
      <sz val="11"/>
      <color theme="1"/>
      <name val="Wingdings"/>
      <charset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Symbol"/>
      <family val="1"/>
      <charset val="2"/>
    </font>
    <font>
      <sz val="11"/>
      <color theme="9"/>
      <name val="Calibri"/>
      <family val="2"/>
      <scheme val="minor"/>
    </font>
    <font>
      <sz val="11"/>
      <color theme="9"/>
      <name val="Symbol"/>
      <family val="1"/>
      <charset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/>
      <name val="Symbol"/>
      <family val="1"/>
      <charset val="2"/>
    </font>
    <font>
      <sz val="11"/>
      <color theme="6"/>
      <name val="Calibri"/>
      <family val="2"/>
      <scheme val="minor"/>
    </font>
    <font>
      <sz val="11"/>
      <color theme="6"/>
      <name val="Symbol"/>
      <family val="1"/>
      <charset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sz val="10"/>
      <color theme="1"/>
      <name val="Wingdings"/>
      <charset val="2"/>
    </font>
  </fonts>
  <fills count="1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6" tint="-0.499984740745262"/>
      </bottom>
      <diagonal/>
    </border>
    <border>
      <left/>
      <right style="thin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3" borderId="10" applyAlignment="0"/>
    <xf numFmtId="44" fontId="8" fillId="0" borderId="11" applyAlignment="0"/>
    <xf numFmtId="0" fontId="9" fillId="0" borderId="0"/>
    <xf numFmtId="0" fontId="10" fillId="0" borderId="0" applyNumberFormat="0" applyFill="0" applyBorder="0" applyAlignment="0" applyProtection="0"/>
  </cellStyleXfs>
  <cellXfs count="126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1"/>
    <xf numFmtId="0" fontId="1" fillId="0" borderId="0" xfId="1" applyAlignment="1">
      <alignment horizontal="center" vertical="center" wrapText="1"/>
    </xf>
    <xf numFmtId="165" fontId="1" fillId="0" borderId="0" xfId="1" applyNumberFormat="1" applyAlignment="1">
      <alignment horizontal="center" vertical="center" wrapText="1"/>
    </xf>
    <xf numFmtId="166" fontId="1" fillId="0" borderId="0" xfId="1" applyNumberFormat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5" fontId="1" fillId="0" borderId="3" xfId="1" applyNumberFormat="1" applyBorder="1" applyAlignment="1">
      <alignment horizontal="center" vertical="center" wrapText="1"/>
    </xf>
    <xf numFmtId="166" fontId="1" fillId="0" borderId="4" xfId="1" applyNumberForma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65" fontId="1" fillId="0" borderId="0" xfId="1" applyNumberFormat="1" applyBorder="1" applyAlignment="1">
      <alignment horizontal="center" vertical="center" wrapText="1"/>
    </xf>
    <xf numFmtId="166" fontId="1" fillId="0" borderId="6" xfId="1" applyNumberFormat="1" applyBorder="1" applyAlignment="1">
      <alignment horizontal="center" vertical="center" wrapText="1"/>
    </xf>
    <xf numFmtId="0" fontId="10" fillId="0" borderId="0" xfId="7"/>
    <xf numFmtId="14" fontId="0" fillId="4" borderId="0" xfId="0" applyNumberFormat="1" applyFill="1"/>
    <xf numFmtId="164" fontId="0" fillId="3" borderId="0" xfId="0" applyNumberFormat="1" applyFill="1"/>
    <xf numFmtId="164" fontId="12" fillId="3" borderId="0" xfId="0" applyNumberFormat="1" applyFont="1" applyFill="1"/>
    <xf numFmtId="164" fontId="12" fillId="0" borderId="0" xfId="0" applyNumberFormat="1" applyFont="1"/>
    <xf numFmtId="164" fontId="14" fillId="5" borderId="1" xfId="0" applyNumberFormat="1" applyFont="1" applyFill="1" applyBorder="1" applyAlignment="1">
      <alignment horizontal="center"/>
    </xf>
    <xf numFmtId="164" fontId="15" fillId="3" borderId="0" xfId="0" applyNumberFormat="1" applyFont="1" applyFill="1"/>
    <xf numFmtId="164" fontId="15" fillId="0" borderId="0" xfId="0" applyNumberFormat="1" applyFont="1"/>
    <xf numFmtId="164" fontId="17" fillId="3" borderId="0" xfId="0" applyNumberFormat="1" applyFont="1" applyFill="1"/>
    <xf numFmtId="164" fontId="17" fillId="0" borderId="0" xfId="0" applyNumberFormat="1" applyFont="1"/>
    <xf numFmtId="0" fontId="19" fillId="0" borderId="0" xfId="0" applyFont="1" applyAlignment="1">
      <alignment vertical="center"/>
    </xf>
    <xf numFmtId="0" fontId="20" fillId="8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0" fillId="6" borderId="0" xfId="0" applyFont="1" applyFill="1" applyAlignment="1">
      <alignment vertical="center" wrapText="1"/>
    </xf>
    <xf numFmtId="0" fontId="20" fillId="6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2" fillId="8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166" fontId="20" fillId="8" borderId="19" xfId="0" applyNumberFormat="1" applyFont="1" applyFill="1" applyBorder="1" applyAlignment="1" applyProtection="1">
      <alignment vertical="center"/>
      <protection locked="0"/>
    </xf>
    <xf numFmtId="166" fontId="20" fillId="6" borderId="19" xfId="0" applyNumberFormat="1" applyFont="1" applyFill="1" applyBorder="1" applyAlignment="1" applyProtection="1">
      <alignment vertical="center"/>
      <protection locked="0"/>
    </xf>
    <xf numFmtId="166" fontId="20" fillId="7" borderId="19" xfId="0" applyNumberFormat="1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9" borderId="0" xfId="0" applyFont="1" applyFill="1" applyAlignment="1">
      <alignment vertical="center"/>
    </xf>
    <xf numFmtId="166" fontId="20" fillId="9" borderId="19" xfId="0" applyNumberFormat="1" applyFont="1" applyFill="1" applyBorder="1" applyAlignment="1" applyProtection="1">
      <alignment vertical="center"/>
      <protection locked="0"/>
    </xf>
    <xf numFmtId="0" fontId="20" fillId="10" borderId="0" xfId="0" applyFont="1" applyFill="1" applyAlignment="1">
      <alignment vertical="center"/>
    </xf>
    <xf numFmtId="166" fontId="20" fillId="10" borderId="19" xfId="0" applyNumberFormat="1" applyFont="1" applyFill="1" applyBorder="1" applyAlignment="1" applyProtection="1">
      <alignment vertical="center"/>
      <protection locked="0"/>
    </xf>
    <xf numFmtId="14" fontId="20" fillId="10" borderId="19" xfId="0" applyNumberFormat="1" applyFont="1" applyFill="1" applyBorder="1" applyAlignment="1" applyProtection="1">
      <alignment vertical="center"/>
      <protection locked="0"/>
    </xf>
    <xf numFmtId="14" fontId="20" fillId="9" borderId="19" xfId="0" applyNumberFormat="1" applyFont="1" applyFill="1" applyBorder="1" applyAlignment="1" applyProtection="1">
      <alignment vertical="center"/>
      <protection locked="0"/>
    </xf>
    <xf numFmtId="0" fontId="20" fillId="9" borderId="19" xfId="0" applyFont="1" applyFill="1" applyBorder="1" applyAlignment="1">
      <alignment vertical="center"/>
    </xf>
    <xf numFmtId="14" fontId="20" fillId="9" borderId="19" xfId="0" applyNumberFormat="1" applyFont="1" applyFill="1" applyBorder="1" applyAlignment="1">
      <alignment vertical="center"/>
    </xf>
    <xf numFmtId="0" fontId="22" fillId="11" borderId="0" xfId="0" applyFont="1" applyFill="1" applyAlignment="1">
      <alignment vertical="center"/>
    </xf>
    <xf numFmtId="166" fontId="20" fillId="11" borderId="19" xfId="0" applyNumberFormat="1" applyFont="1" applyFill="1" applyBorder="1" applyAlignment="1" applyProtection="1">
      <alignment vertical="center"/>
      <protection locked="0"/>
    </xf>
    <xf numFmtId="0" fontId="19" fillId="12" borderId="21" xfId="0" applyFont="1" applyFill="1" applyBorder="1" applyAlignment="1">
      <alignment vertical="center"/>
    </xf>
    <xf numFmtId="0" fontId="19" fillId="12" borderId="0" xfId="0" applyFont="1" applyFill="1" applyAlignment="1">
      <alignment vertical="center"/>
    </xf>
    <xf numFmtId="0" fontId="19" fillId="12" borderId="28" xfId="0" applyFont="1" applyFill="1" applyBorder="1" applyAlignment="1">
      <alignment vertical="center"/>
    </xf>
    <xf numFmtId="0" fontId="19" fillId="12" borderId="10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66" fontId="1" fillId="0" borderId="9" xfId="1" applyNumberFormat="1" applyBorder="1" applyAlignment="1">
      <alignment horizontal="center" vertical="center" wrapText="1"/>
    </xf>
    <xf numFmtId="166" fontId="1" fillId="0" borderId="4" xfId="1" applyNumberFormat="1" applyBorder="1" applyAlignment="1">
      <alignment horizontal="center" vertical="center" wrapText="1"/>
    </xf>
    <xf numFmtId="165" fontId="1" fillId="0" borderId="8" xfId="1" applyNumberFormat="1" applyBorder="1" applyAlignment="1">
      <alignment horizontal="center" vertical="center" wrapText="1"/>
    </xf>
    <xf numFmtId="165" fontId="1" fillId="0" borderId="3" xfId="1" applyNumberForma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12" borderId="12" xfId="0" applyFont="1" applyFill="1" applyBorder="1" applyAlignment="1">
      <alignment horizontal="center" vertical="center"/>
    </xf>
    <xf numFmtId="0" fontId="19" fillId="12" borderId="31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/>
    </xf>
    <xf numFmtId="0" fontId="19" fillId="0" borderId="25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5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12" borderId="12" xfId="0" applyFont="1" applyFill="1" applyBorder="1" applyAlignment="1">
      <alignment vertical="center" wrapText="1"/>
    </xf>
    <xf numFmtId="0" fontId="19" fillId="12" borderId="31" xfId="0" applyFont="1" applyFill="1" applyBorder="1" applyAlignment="1">
      <alignment vertical="center"/>
    </xf>
    <xf numFmtId="0" fontId="19" fillId="12" borderId="15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29" xfId="0" applyFont="1" applyFill="1" applyBorder="1" applyAlignment="1">
      <alignment horizontal="center" vertical="center"/>
    </xf>
    <xf numFmtId="0" fontId="19" fillId="12" borderId="30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textRotation="90"/>
    </xf>
    <xf numFmtId="0" fontId="20" fillId="0" borderId="0" xfId="0" applyFont="1" applyFill="1" applyAlignment="1">
      <alignment horizontal="center" vertical="center" textRotation="90"/>
    </xf>
    <xf numFmtId="0" fontId="20" fillId="0" borderId="13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66" fontId="20" fillId="7" borderId="10" xfId="0" applyNumberFormat="1" applyFont="1" applyFill="1" applyBorder="1" applyAlignment="1" applyProtection="1">
      <alignment vertical="center"/>
      <protection locked="0"/>
    </xf>
    <xf numFmtId="166" fontId="20" fillId="7" borderId="10" xfId="0" applyNumberFormat="1" applyFont="1" applyFill="1" applyBorder="1" applyAlignment="1">
      <alignment vertical="center"/>
    </xf>
    <xf numFmtId="0" fontId="22" fillId="13" borderId="0" xfId="0" applyFont="1" applyFill="1" applyAlignment="1">
      <alignment vertical="center"/>
    </xf>
    <xf numFmtId="166" fontId="20" fillId="13" borderId="19" xfId="0" applyNumberFormat="1" applyFont="1" applyFill="1" applyBorder="1" applyAlignment="1" applyProtection="1">
      <alignment vertical="center"/>
      <protection locked="0"/>
    </xf>
    <xf numFmtId="0" fontId="22" fillId="14" borderId="0" xfId="0" applyFont="1" applyFill="1" applyBorder="1" applyAlignment="1">
      <alignment vertical="center"/>
    </xf>
    <xf numFmtId="166" fontId="20" fillId="14" borderId="13" xfId="0" applyNumberFormat="1" applyFont="1" applyFill="1" applyBorder="1" applyAlignment="1" applyProtection="1">
      <alignment vertical="center"/>
      <protection locked="0"/>
    </xf>
    <xf numFmtId="0" fontId="20" fillId="9" borderId="27" xfId="0" applyFont="1" applyFill="1" applyBorder="1" applyAlignment="1">
      <alignment horizontal="center" vertical="center"/>
    </xf>
    <xf numFmtId="166" fontId="20" fillId="9" borderId="19" xfId="0" applyNumberFormat="1" applyFont="1" applyFill="1" applyBorder="1" applyAlignment="1" applyProtection="1">
      <alignment horizontal="center" vertical="center"/>
      <protection locked="0"/>
    </xf>
  </cellXfs>
  <cellStyles count="8">
    <cellStyle name="Hiperlink" xfId="7" builtinId="8"/>
    <cellStyle name="Moeda 2" xfId="2"/>
    <cellStyle name="Normal" xfId="0" builtinId="0"/>
    <cellStyle name="Normal 2" xfId="3"/>
    <cellStyle name="Normal 3" xfId="1"/>
    <cellStyle name="Normal 4" xfId="6"/>
    <cellStyle name="Seção" xfId="4"/>
    <cellStyle name="Subtotal" xfId="5"/>
  </cellStyles>
  <dxfs count="11">
    <dxf>
      <font>
        <strike val="0"/>
        <outline val="0"/>
        <shadow val="0"/>
        <u val="none"/>
        <vertAlign val="baseline"/>
        <sz val="11"/>
        <color theme="4"/>
      </font>
      <numFmt numFmtId="164" formatCode="0.000"/>
    </dxf>
    <dxf>
      <font>
        <strike val="0"/>
        <outline val="0"/>
        <shadow val="0"/>
        <u val="none"/>
        <vertAlign val="baseline"/>
        <sz val="11"/>
        <color theme="4"/>
      </font>
      <numFmt numFmtId="164" formatCode="0.000"/>
    </dxf>
    <dxf>
      <font>
        <strike val="0"/>
        <outline val="0"/>
        <shadow val="0"/>
        <u val="none"/>
        <vertAlign val="baseline"/>
        <sz val="11"/>
        <color theme="6"/>
      </font>
      <numFmt numFmtId="164" formatCode="0.000"/>
    </dxf>
    <dxf>
      <font>
        <strike val="0"/>
        <outline val="0"/>
        <shadow val="0"/>
        <u val="none"/>
        <vertAlign val="baseline"/>
        <sz val="11"/>
        <color theme="6"/>
      </font>
      <numFmt numFmtId="164" formatCode="0.000"/>
    </dxf>
    <dxf>
      <font>
        <strike val="0"/>
        <outline val="0"/>
        <shadow val="0"/>
        <u val="none"/>
        <vertAlign val="baseline"/>
        <sz val="11"/>
        <color theme="9"/>
      </font>
      <numFmt numFmtId="164" formatCode="0.000"/>
    </dxf>
    <dxf>
      <font>
        <strike val="0"/>
        <outline val="0"/>
        <shadow val="0"/>
        <u val="none"/>
        <vertAlign val="baseline"/>
        <sz val="11"/>
        <color theme="9"/>
      </font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3"/>
          <c:order val="0"/>
          <c:tx>
            <c:strRef>
              <c:f>Peso!$J$2</c:f>
              <c:strCache>
                <c:ptCount val="1"/>
                <c:pt idx="0">
                  <c:v>P97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Peso!$B$3:$B$19</c:f>
              <c:numCache>
                <c:formatCode>0.00</c:formatCode>
                <c:ptCount val="17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0.5</c:v>
                </c:pt>
                <c:pt idx="4">
                  <c:v>0.73333333333333328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Peso!$J$3:$J$19</c:f>
              <c:numCache>
                <c:formatCode>0.000</c:formatCode>
                <c:ptCount val="17"/>
                <c:pt idx="0">
                  <c:v>4.3</c:v>
                </c:pt>
                <c:pt idx="1">
                  <c:v>4.3933333333333335</c:v>
                </c:pt>
                <c:pt idx="2">
                  <c:v>4.4866666666666664</c:v>
                </c:pt>
                <c:pt idx="3">
                  <c:v>5</c:v>
                </c:pt>
                <c:pt idx="4">
                  <c:v>5.3266666666666662</c:v>
                </c:pt>
                <c:pt idx="5">
                  <c:v>5.7</c:v>
                </c:pt>
                <c:pt idx="6">
                  <c:v>7</c:v>
                </c:pt>
                <c:pt idx="7">
                  <c:v>7.9</c:v>
                </c:pt>
                <c:pt idx="8">
                  <c:v>8.6</c:v>
                </c:pt>
                <c:pt idx="9">
                  <c:v>9.1999999999999993</c:v>
                </c:pt>
                <c:pt idx="10">
                  <c:v>9.6999999999999993</c:v>
                </c:pt>
                <c:pt idx="11">
                  <c:v>10.199999999999999</c:v>
                </c:pt>
                <c:pt idx="12">
                  <c:v>10.5</c:v>
                </c:pt>
                <c:pt idx="13">
                  <c:v>10.9</c:v>
                </c:pt>
                <c:pt idx="14">
                  <c:v>11.2</c:v>
                </c:pt>
                <c:pt idx="15">
                  <c:v>11.5</c:v>
                </c:pt>
                <c:pt idx="16">
                  <c:v>11.8</c:v>
                </c:pt>
              </c:numCache>
            </c:numRef>
          </c:val>
        </c:ser>
        <c:ser>
          <c:idx val="0"/>
          <c:order val="3"/>
          <c:tx>
            <c:strRef>
              <c:f>Peso!$F$2</c:f>
              <c:strCache>
                <c:ptCount val="1"/>
                <c:pt idx="0">
                  <c:v>P10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val>
            <c:numRef>
              <c:f>Peso!$F$3:$F$19</c:f>
              <c:numCache>
                <c:formatCode>0.000</c:formatCode>
                <c:ptCount val="17"/>
                <c:pt idx="0">
                  <c:v>2.8</c:v>
                </c:pt>
                <c:pt idx="1">
                  <c:v>2.8666666666666667</c:v>
                </c:pt>
                <c:pt idx="2">
                  <c:v>2.9333333333333331</c:v>
                </c:pt>
                <c:pt idx="3">
                  <c:v>3.3</c:v>
                </c:pt>
                <c:pt idx="4">
                  <c:v>3.5333333333333332</c:v>
                </c:pt>
                <c:pt idx="5">
                  <c:v>3.8</c:v>
                </c:pt>
                <c:pt idx="6">
                  <c:v>4.7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6.9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8</c:v>
                </c:pt>
                <c:pt idx="15">
                  <c:v>8.1999999999999993</c:v>
                </c:pt>
                <c:pt idx="16">
                  <c:v>8.4</c:v>
                </c:pt>
              </c:numCache>
            </c:numRef>
          </c:val>
        </c:ser>
        <c:ser>
          <c:idx val="2"/>
          <c:order val="4"/>
          <c:tx>
            <c:strRef>
              <c:f>Peso!$E$2</c:f>
              <c:strCache>
                <c:ptCount val="1"/>
                <c:pt idx="0">
                  <c:v>P3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Peso!$B$3:$B$19</c:f>
              <c:numCache>
                <c:formatCode>0.00</c:formatCode>
                <c:ptCount val="17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0.5</c:v>
                </c:pt>
                <c:pt idx="4">
                  <c:v>0.73333333333333328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Peso!$E$3:$E$19</c:f>
              <c:numCache>
                <c:formatCode>0.000</c:formatCode>
                <c:ptCount val="17"/>
                <c:pt idx="0">
                  <c:v>2.5</c:v>
                </c:pt>
                <c:pt idx="1">
                  <c:v>2.56</c:v>
                </c:pt>
                <c:pt idx="2">
                  <c:v>2.62</c:v>
                </c:pt>
                <c:pt idx="3">
                  <c:v>2.95</c:v>
                </c:pt>
                <c:pt idx="4">
                  <c:v>3.16</c:v>
                </c:pt>
                <c:pt idx="5">
                  <c:v>3.4</c:v>
                </c:pt>
                <c:pt idx="6">
                  <c:v>4.4000000000000004</c:v>
                </c:pt>
                <c:pt idx="7">
                  <c:v>5.0999999999999996</c:v>
                </c:pt>
                <c:pt idx="8">
                  <c:v>5.6</c:v>
                </c:pt>
                <c:pt idx="9">
                  <c:v>6.1</c:v>
                </c:pt>
                <c:pt idx="10">
                  <c:v>6.4</c:v>
                </c:pt>
                <c:pt idx="11">
                  <c:v>6.7</c:v>
                </c:pt>
                <c:pt idx="12">
                  <c:v>7</c:v>
                </c:pt>
                <c:pt idx="13">
                  <c:v>7.2</c:v>
                </c:pt>
                <c:pt idx="14">
                  <c:v>7.5</c:v>
                </c:pt>
                <c:pt idx="15">
                  <c:v>7.7</c:v>
                </c:pt>
                <c:pt idx="16">
                  <c:v>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64512"/>
        <c:axId val="103548032"/>
      </c:areaChart>
      <c:lineChart>
        <c:grouping val="standard"/>
        <c:varyColors val="0"/>
        <c:ser>
          <c:idx val="1"/>
          <c:order val="1"/>
          <c:tx>
            <c:strRef>
              <c:f>Peso!$C$2</c:f>
              <c:strCache>
                <c:ptCount val="1"/>
                <c:pt idx="0">
                  <c:v>Peso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Peso!$B$3:$B$19</c:f>
              <c:numCache>
                <c:formatCode>0.00</c:formatCode>
                <c:ptCount val="17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0.5</c:v>
                </c:pt>
                <c:pt idx="4">
                  <c:v>0.73333333333333328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Peso!$C$3:$C$19</c:f>
              <c:numCache>
                <c:formatCode>0.000</c:formatCode>
                <c:ptCount val="17"/>
              </c:numCache>
            </c:numRef>
          </c:val>
          <c:smooth val="0"/>
        </c:ser>
        <c:ser>
          <c:idx val="4"/>
          <c:order val="2"/>
          <c:tx>
            <c:strRef>
              <c:f>Peso!$H$2</c:f>
              <c:strCache>
                <c:ptCount val="1"/>
                <c:pt idx="0">
                  <c:v>P50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Peso!$H$3:$H$19</c:f>
              <c:numCache>
                <c:formatCode>0.000</c:formatCode>
                <c:ptCount val="17"/>
                <c:pt idx="0">
                  <c:v>3.3</c:v>
                </c:pt>
                <c:pt idx="1">
                  <c:v>3.38</c:v>
                </c:pt>
                <c:pt idx="2">
                  <c:v>3.46</c:v>
                </c:pt>
                <c:pt idx="3">
                  <c:v>3.9</c:v>
                </c:pt>
                <c:pt idx="4">
                  <c:v>4.18</c:v>
                </c:pt>
                <c:pt idx="5">
                  <c:v>4.5</c:v>
                </c:pt>
                <c:pt idx="6">
                  <c:v>5.6</c:v>
                </c:pt>
                <c:pt idx="7">
                  <c:v>6.4</c:v>
                </c:pt>
                <c:pt idx="8">
                  <c:v>7</c:v>
                </c:pt>
                <c:pt idx="9">
                  <c:v>7.5</c:v>
                </c:pt>
                <c:pt idx="10">
                  <c:v>7.9</c:v>
                </c:pt>
                <c:pt idx="11">
                  <c:v>8.3000000000000007</c:v>
                </c:pt>
                <c:pt idx="12">
                  <c:v>8.6</c:v>
                </c:pt>
                <c:pt idx="13">
                  <c:v>8.9</c:v>
                </c:pt>
                <c:pt idx="14">
                  <c:v>9.1999999999999993</c:v>
                </c:pt>
                <c:pt idx="15">
                  <c:v>9.4</c:v>
                </c:pt>
                <c:pt idx="16">
                  <c:v>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64512"/>
        <c:axId val="103548032"/>
      </c:lineChart>
      <c:catAx>
        <c:axId val="2048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Idade (meses)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3548032"/>
        <c:crosses val="autoZero"/>
        <c:auto val="1"/>
        <c:lblAlgn val="ctr"/>
        <c:lblOffset val="100"/>
        <c:noMultiLvlLbl val="0"/>
      </c:catAx>
      <c:valAx>
        <c:axId val="10354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Peso (kg)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048645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90487</xdr:rowOff>
    </xdr:from>
    <xdr:to>
      <xdr:col>20</xdr:col>
      <xdr:colOff>600075</xdr:colOff>
      <xdr:row>22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o/Dropbox/Ape/Apartamento%20e%20Bebe%20-%20Lista%20comple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ebe%20Saude%20-%20Henr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artamento"/>
      <sheetName val="Ape Resumo"/>
      <sheetName val="Diversos"/>
      <sheetName val="LOV"/>
    </sheetNames>
    <sheetDataSet>
      <sheetData sheetId="0"/>
      <sheetData sheetId="1"/>
      <sheetData sheetId="2"/>
      <sheetData sheetId="3">
        <row r="1">
          <cell r="A1" t="str">
            <v>Orçado</v>
          </cell>
        </row>
        <row r="2">
          <cell r="A2" t="str">
            <v>Comprado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ina RN"/>
      <sheetName val="Peso"/>
      <sheetName val="Crescimento"/>
      <sheetName val="Vacinação"/>
      <sheetName val="Agenda"/>
    </sheetNames>
    <sheetDataSet>
      <sheetData sheetId="0"/>
      <sheetData sheetId="1">
        <row r="3">
          <cell r="A3">
            <v>40847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ela2" displayName="Tabela2" ref="A2:L19" totalsRowShown="0">
  <autoFilter ref="A2:L19"/>
  <tableColumns count="12">
    <tableColumn id="1" name="Data" dataDxfId="10"/>
    <tableColumn id="2" name="Meses" dataDxfId="9">
      <calculatedColumnFormula>YEARFRAC(Nascimento,A3)*12</calculatedColumnFormula>
    </tableColumn>
    <tableColumn id="3" name="Peso" dataDxfId="8"/>
    <tableColumn id="13" name=" DP/dia" dataDxfId="7">
      <calculatedColumnFormula>(Tabela2[[#This Row],[Peso]]-C2)/(Tabela2[[#This Row],[Data]]-A2)</calculatedColumnFormula>
    </tableColumn>
    <tableColumn id="4" name="P3" dataDxfId="6"/>
    <tableColumn id="5" name="P10" dataDxfId="5"/>
    <tableColumn id="15" name="D10/dia" dataDxfId="4">
      <calculatedColumnFormula>(Tabela2[[#This Row],[P50]]-F2)/(Tabela2[[#This Row],[Data]]-$A2)</calculatedColumnFormula>
    </tableColumn>
    <tableColumn id="6" name="P50" dataDxfId="3"/>
    <tableColumn id="14" name="D50/dia" dataDxfId="2">
      <calculatedColumnFormula>(Tabela2[[#This Row],[P50]]-H2)/(Tabela2[[#This Row],[Data]]-$A2)</calculatedColumnFormula>
    </tableColumn>
    <tableColumn id="7" name="P97" dataDxfId="1"/>
    <tableColumn id="16" name="D97/dia" dataDxfId="0">
      <calculatedColumnFormula>(Tabela2[[#This Row],[P50]]-J2)/(Tabela2[[#This Row],[Data]]-$A2)</calculatedColumnFormula>
    </tableColumn>
    <tableColumn id="12" name="Observação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189.28.128.100/nutricao/docs/geral/tabelas_curvas_oms_2006_2007.pdf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8.7109375" style="7" bestFit="1" customWidth="1"/>
    <col min="2" max="2" width="9.140625" style="6"/>
    <col min="3" max="6" width="9.140625" style="5"/>
    <col min="7" max="8" width="9.140625" style="5" customWidth="1"/>
    <col min="9" max="9" width="21.7109375" style="5" customWidth="1"/>
    <col min="10" max="16384" width="9.140625" style="4"/>
  </cols>
  <sheetData>
    <row r="1" spans="1:9" ht="30.75" customHeight="1" x14ac:dyDescent="0.25">
      <c r="A1" s="70" t="s">
        <v>24</v>
      </c>
      <c r="B1" s="72" t="s">
        <v>23</v>
      </c>
      <c r="C1" s="68" t="s">
        <v>22</v>
      </c>
      <c r="D1" s="68" t="s">
        <v>21</v>
      </c>
      <c r="E1" s="68"/>
      <c r="F1" s="68" t="s">
        <v>20</v>
      </c>
      <c r="G1" s="68" t="s">
        <v>19</v>
      </c>
      <c r="H1" s="68"/>
      <c r="I1" s="66" t="s">
        <v>18</v>
      </c>
    </row>
    <row r="2" spans="1:9" ht="30.75" thickBot="1" x14ac:dyDescent="0.3">
      <c r="A2" s="71"/>
      <c r="B2" s="73"/>
      <c r="C2" s="69"/>
      <c r="D2" s="9" t="s">
        <v>17</v>
      </c>
      <c r="E2" s="9" t="s">
        <v>16</v>
      </c>
      <c r="F2" s="69"/>
      <c r="G2" s="9" t="s">
        <v>15</v>
      </c>
      <c r="H2" s="9" t="s">
        <v>14</v>
      </c>
      <c r="I2" s="67"/>
    </row>
    <row r="3" spans="1:9" ht="20.100000000000001" customHeight="1" x14ac:dyDescent="0.25">
      <c r="A3" s="17"/>
      <c r="B3" s="16"/>
      <c r="C3" s="15" t="s">
        <v>13</v>
      </c>
      <c r="D3" s="14"/>
      <c r="E3" s="14"/>
      <c r="F3" s="15" t="s">
        <v>11</v>
      </c>
      <c r="G3" s="14"/>
      <c r="H3" s="14"/>
      <c r="I3" s="13"/>
    </row>
    <row r="4" spans="1:9" ht="20.100000000000001" customHeight="1" x14ac:dyDescent="0.25">
      <c r="A4" s="17"/>
      <c r="B4" s="16"/>
      <c r="C4" s="15" t="s">
        <v>13</v>
      </c>
      <c r="D4" s="14"/>
      <c r="E4" s="14"/>
      <c r="F4" s="15" t="s">
        <v>11</v>
      </c>
      <c r="G4" s="14"/>
      <c r="H4" s="14"/>
      <c r="I4" s="13"/>
    </row>
    <row r="5" spans="1:9" ht="20.100000000000001" customHeight="1" x14ac:dyDescent="0.25">
      <c r="A5" s="17"/>
      <c r="B5" s="16"/>
      <c r="C5" s="15" t="s">
        <v>13</v>
      </c>
      <c r="D5" s="14"/>
      <c r="E5" s="14"/>
      <c r="F5" s="15" t="s">
        <v>11</v>
      </c>
      <c r="G5" s="14"/>
      <c r="H5" s="14"/>
      <c r="I5" s="13"/>
    </row>
    <row r="6" spans="1:9" ht="20.100000000000001" customHeight="1" x14ac:dyDescent="0.25">
      <c r="A6" s="17"/>
      <c r="B6" s="16"/>
      <c r="C6" s="15" t="s">
        <v>13</v>
      </c>
      <c r="D6" s="14"/>
      <c r="E6" s="14"/>
      <c r="F6" s="15" t="s">
        <v>11</v>
      </c>
      <c r="G6" s="14"/>
      <c r="H6" s="14"/>
      <c r="I6" s="13"/>
    </row>
    <row r="7" spans="1:9" ht="20.100000000000001" customHeight="1" x14ac:dyDescent="0.25">
      <c r="A7" s="17"/>
      <c r="B7" s="16"/>
      <c r="C7" s="15" t="s">
        <v>13</v>
      </c>
      <c r="D7" s="14"/>
      <c r="E7" s="14"/>
      <c r="F7" s="15" t="s">
        <v>11</v>
      </c>
      <c r="G7" s="14"/>
      <c r="H7" s="14"/>
      <c r="I7" s="13"/>
    </row>
    <row r="8" spans="1:9" ht="20.100000000000001" customHeight="1" x14ac:dyDescent="0.25">
      <c r="A8" s="17"/>
      <c r="B8" s="16"/>
      <c r="C8" s="15" t="s">
        <v>13</v>
      </c>
      <c r="D8" s="14"/>
      <c r="E8" s="14"/>
      <c r="F8" s="15" t="s">
        <v>11</v>
      </c>
      <c r="G8" s="14"/>
      <c r="H8" s="14"/>
      <c r="I8" s="13"/>
    </row>
    <row r="9" spans="1:9" ht="20.100000000000001" customHeight="1" x14ac:dyDescent="0.25">
      <c r="A9" s="17"/>
      <c r="B9" s="16"/>
      <c r="C9" s="15" t="s">
        <v>13</v>
      </c>
      <c r="D9" s="14"/>
      <c r="E9" s="14"/>
      <c r="F9" s="15" t="s">
        <v>11</v>
      </c>
      <c r="G9" s="14"/>
      <c r="H9" s="14"/>
      <c r="I9" s="13"/>
    </row>
    <row r="10" spans="1:9" ht="20.100000000000001" customHeight="1" x14ac:dyDescent="0.25">
      <c r="A10" s="17"/>
      <c r="B10" s="16"/>
      <c r="C10" s="15" t="s">
        <v>13</v>
      </c>
      <c r="D10" s="14"/>
      <c r="E10" s="14"/>
      <c r="F10" s="15" t="s">
        <v>11</v>
      </c>
      <c r="G10" s="14"/>
      <c r="H10" s="14"/>
      <c r="I10" s="13"/>
    </row>
    <row r="11" spans="1:9" ht="20.100000000000001" customHeight="1" x14ac:dyDescent="0.25">
      <c r="A11" s="17"/>
      <c r="B11" s="16"/>
      <c r="C11" s="15" t="s">
        <v>13</v>
      </c>
      <c r="D11" s="14"/>
      <c r="E11" s="14"/>
      <c r="F11" s="15" t="s">
        <v>11</v>
      </c>
      <c r="G11" s="14"/>
      <c r="H11" s="14"/>
      <c r="I11" s="13"/>
    </row>
    <row r="12" spans="1:9" ht="20.100000000000001" customHeight="1" x14ac:dyDescent="0.25">
      <c r="A12" s="17"/>
      <c r="B12" s="16"/>
      <c r="C12" s="15" t="s">
        <v>13</v>
      </c>
      <c r="D12" s="14"/>
      <c r="E12" s="14"/>
      <c r="F12" s="15" t="s">
        <v>11</v>
      </c>
      <c r="G12" s="14"/>
      <c r="H12" s="14"/>
      <c r="I12" s="13"/>
    </row>
    <row r="13" spans="1:9" ht="20.100000000000001" customHeight="1" x14ac:dyDescent="0.25">
      <c r="A13" s="17"/>
      <c r="B13" s="16"/>
      <c r="C13" s="15" t="s">
        <v>13</v>
      </c>
      <c r="D13" s="14"/>
      <c r="E13" s="14"/>
      <c r="F13" s="15" t="s">
        <v>11</v>
      </c>
      <c r="G13" s="14"/>
      <c r="H13" s="14"/>
      <c r="I13" s="13"/>
    </row>
    <row r="14" spans="1:9" ht="20.100000000000001" customHeight="1" x14ac:dyDescent="0.25">
      <c r="A14" s="17"/>
      <c r="B14" s="16"/>
      <c r="C14" s="15" t="s">
        <v>13</v>
      </c>
      <c r="D14" s="14"/>
      <c r="E14" s="14"/>
      <c r="F14" s="15" t="s">
        <v>11</v>
      </c>
      <c r="G14" s="14"/>
      <c r="H14" s="14"/>
      <c r="I14" s="13"/>
    </row>
    <row r="15" spans="1:9" ht="20.100000000000001" customHeight="1" x14ac:dyDescent="0.25">
      <c r="A15" s="17"/>
      <c r="B15" s="16"/>
      <c r="C15" s="15" t="s">
        <v>13</v>
      </c>
      <c r="D15" s="14"/>
      <c r="E15" s="14"/>
      <c r="F15" s="15" t="s">
        <v>11</v>
      </c>
      <c r="G15" s="14"/>
      <c r="H15" s="14"/>
      <c r="I15" s="13"/>
    </row>
    <row r="16" spans="1:9" ht="20.100000000000001" customHeight="1" x14ac:dyDescent="0.25">
      <c r="A16" s="17"/>
      <c r="B16" s="16"/>
      <c r="C16" s="15" t="s">
        <v>13</v>
      </c>
      <c r="D16" s="14"/>
      <c r="E16" s="14"/>
      <c r="F16" s="15" t="s">
        <v>11</v>
      </c>
      <c r="G16" s="14"/>
      <c r="H16" s="14"/>
      <c r="I16" s="13"/>
    </row>
    <row r="17" spans="1:9" ht="20.100000000000001" customHeight="1" x14ac:dyDescent="0.25">
      <c r="A17" s="17"/>
      <c r="B17" s="16"/>
      <c r="C17" s="15" t="s">
        <v>13</v>
      </c>
      <c r="D17" s="14"/>
      <c r="E17" s="14"/>
      <c r="F17" s="15" t="s">
        <v>11</v>
      </c>
      <c r="G17" s="14"/>
      <c r="H17" s="14"/>
      <c r="I17" s="13"/>
    </row>
    <row r="18" spans="1:9" ht="20.100000000000001" customHeight="1" x14ac:dyDescent="0.25">
      <c r="A18" s="17"/>
      <c r="B18" s="16"/>
      <c r="C18" s="15" t="s">
        <v>13</v>
      </c>
      <c r="D18" s="14"/>
      <c r="E18" s="14"/>
      <c r="F18" s="15" t="s">
        <v>11</v>
      </c>
      <c r="G18" s="14"/>
      <c r="H18" s="14"/>
      <c r="I18" s="13"/>
    </row>
    <row r="19" spans="1:9" ht="20.100000000000001" customHeight="1" x14ac:dyDescent="0.25">
      <c r="A19" s="17"/>
      <c r="B19" s="16"/>
      <c r="C19" s="15" t="s">
        <v>13</v>
      </c>
      <c r="D19" s="14"/>
      <c r="E19" s="14"/>
      <c r="F19" s="15" t="s">
        <v>11</v>
      </c>
      <c r="G19" s="14"/>
      <c r="H19" s="14"/>
      <c r="I19" s="13"/>
    </row>
    <row r="20" spans="1:9" ht="20.100000000000001" customHeight="1" x14ac:dyDescent="0.25">
      <c r="A20" s="17"/>
      <c r="B20" s="16"/>
      <c r="C20" s="15" t="s">
        <v>13</v>
      </c>
      <c r="D20" s="14"/>
      <c r="E20" s="14"/>
      <c r="F20" s="15" t="s">
        <v>11</v>
      </c>
      <c r="G20" s="14"/>
      <c r="H20" s="14"/>
      <c r="I20" s="13"/>
    </row>
    <row r="21" spans="1:9" ht="20.100000000000001" customHeight="1" x14ac:dyDescent="0.25">
      <c r="A21" s="17"/>
      <c r="B21" s="16"/>
      <c r="C21" s="15" t="s">
        <v>13</v>
      </c>
      <c r="D21" s="14"/>
      <c r="E21" s="14"/>
      <c r="F21" s="15" t="s">
        <v>11</v>
      </c>
      <c r="G21" s="14"/>
      <c r="H21" s="14"/>
      <c r="I21" s="13"/>
    </row>
    <row r="22" spans="1:9" ht="20.100000000000001" customHeight="1" x14ac:dyDescent="0.25">
      <c r="A22" s="17"/>
      <c r="B22" s="16"/>
      <c r="C22" s="15" t="s">
        <v>13</v>
      </c>
      <c r="D22" s="14"/>
      <c r="E22" s="14"/>
      <c r="F22" s="15" t="s">
        <v>11</v>
      </c>
      <c r="G22" s="14"/>
      <c r="H22" s="14"/>
      <c r="I22" s="13"/>
    </row>
    <row r="23" spans="1:9" ht="20.100000000000001" customHeight="1" x14ac:dyDescent="0.25">
      <c r="A23" s="17"/>
      <c r="B23" s="16"/>
      <c r="C23" s="15" t="s">
        <v>13</v>
      </c>
      <c r="D23" s="14"/>
      <c r="E23" s="14"/>
      <c r="F23" s="15" t="s">
        <v>11</v>
      </c>
      <c r="G23" s="14"/>
      <c r="H23" s="14"/>
      <c r="I23" s="13"/>
    </row>
    <row r="24" spans="1:9" ht="20.100000000000001" customHeight="1" x14ac:dyDescent="0.25">
      <c r="A24" s="17"/>
      <c r="B24" s="16"/>
      <c r="C24" s="15" t="s">
        <v>13</v>
      </c>
      <c r="D24" s="14"/>
      <c r="E24" s="14"/>
      <c r="F24" s="15" t="s">
        <v>11</v>
      </c>
      <c r="G24" s="14"/>
      <c r="H24" s="14"/>
      <c r="I24" s="13"/>
    </row>
    <row r="25" spans="1:9" ht="20.100000000000001" customHeight="1" x14ac:dyDescent="0.25">
      <c r="A25" s="17"/>
      <c r="B25" s="16"/>
      <c r="C25" s="15" t="s">
        <v>13</v>
      </c>
      <c r="D25" s="14"/>
      <c r="E25" s="14"/>
      <c r="F25" s="15" t="s">
        <v>11</v>
      </c>
      <c r="G25" s="14"/>
      <c r="H25" s="14"/>
      <c r="I25" s="13"/>
    </row>
    <row r="26" spans="1:9" ht="20.100000000000001" customHeight="1" x14ac:dyDescent="0.25">
      <c r="A26" s="17"/>
      <c r="B26" s="16"/>
      <c r="C26" s="15" t="s">
        <v>13</v>
      </c>
      <c r="D26" s="14"/>
      <c r="E26" s="14"/>
      <c r="F26" s="15" t="s">
        <v>11</v>
      </c>
      <c r="G26" s="14"/>
      <c r="H26" s="14"/>
      <c r="I26" s="13"/>
    </row>
    <row r="27" spans="1:9" ht="20.100000000000001" customHeight="1" x14ac:dyDescent="0.25">
      <c r="A27" s="17"/>
      <c r="B27" s="16"/>
      <c r="C27" s="15" t="s">
        <v>13</v>
      </c>
      <c r="D27" s="14"/>
      <c r="E27" s="14"/>
      <c r="F27" s="15" t="s">
        <v>11</v>
      </c>
      <c r="G27" s="14"/>
      <c r="H27" s="14"/>
      <c r="I27" s="13"/>
    </row>
    <row r="28" spans="1:9" ht="20.100000000000001" customHeight="1" x14ac:dyDescent="0.25">
      <c r="A28" s="17"/>
      <c r="B28" s="16"/>
      <c r="C28" s="15" t="s">
        <v>13</v>
      </c>
      <c r="D28" s="14"/>
      <c r="E28" s="14"/>
      <c r="F28" s="15" t="s">
        <v>11</v>
      </c>
      <c r="G28" s="14"/>
      <c r="H28" s="14"/>
      <c r="I28" s="13"/>
    </row>
    <row r="29" spans="1:9" ht="20.100000000000001" customHeight="1" x14ac:dyDescent="0.25">
      <c r="A29" s="17"/>
      <c r="B29" s="16"/>
      <c r="C29" s="15" t="s">
        <v>13</v>
      </c>
      <c r="D29" s="14"/>
      <c r="E29" s="14"/>
      <c r="F29" s="15" t="s">
        <v>11</v>
      </c>
      <c r="G29" s="14"/>
      <c r="H29" s="14"/>
      <c r="I29" s="13"/>
    </row>
    <row r="30" spans="1:9" ht="20.100000000000001" customHeight="1" x14ac:dyDescent="0.25">
      <c r="A30" s="17"/>
      <c r="B30" s="16"/>
      <c r="C30" s="15" t="s">
        <v>13</v>
      </c>
      <c r="D30" s="14"/>
      <c r="E30" s="14"/>
      <c r="F30" s="15" t="s">
        <v>11</v>
      </c>
      <c r="G30" s="14"/>
      <c r="H30" s="14"/>
      <c r="I30" s="13"/>
    </row>
    <row r="31" spans="1:9" ht="20.100000000000001" customHeight="1" x14ac:dyDescent="0.25">
      <c r="A31" s="17"/>
      <c r="B31" s="16"/>
      <c r="C31" s="15" t="s">
        <v>13</v>
      </c>
      <c r="D31" s="14"/>
      <c r="E31" s="14"/>
      <c r="F31" s="15" t="s">
        <v>11</v>
      </c>
      <c r="G31" s="14"/>
      <c r="H31" s="14"/>
      <c r="I31" s="13"/>
    </row>
    <row r="32" spans="1:9" ht="20.100000000000001" customHeight="1" x14ac:dyDescent="0.25">
      <c r="A32" s="17"/>
      <c r="B32" s="16"/>
      <c r="C32" s="15" t="s">
        <v>13</v>
      </c>
      <c r="D32" s="14"/>
      <c r="E32" s="14"/>
      <c r="F32" s="15" t="s">
        <v>11</v>
      </c>
      <c r="G32" s="14"/>
      <c r="H32" s="14"/>
      <c r="I32" s="13"/>
    </row>
    <row r="33" spans="1:9" ht="20.100000000000001" customHeight="1" x14ac:dyDescent="0.25">
      <c r="A33" s="17"/>
      <c r="B33" s="16"/>
      <c r="C33" s="15" t="s">
        <v>13</v>
      </c>
      <c r="D33" s="14"/>
      <c r="E33" s="14"/>
      <c r="F33" s="15" t="s">
        <v>11</v>
      </c>
      <c r="G33" s="14"/>
      <c r="H33" s="14"/>
      <c r="I33" s="13"/>
    </row>
    <row r="34" spans="1:9" ht="20.100000000000001" customHeight="1" x14ac:dyDescent="0.25">
      <c r="A34" s="17"/>
      <c r="B34" s="16"/>
      <c r="C34" s="15" t="s">
        <v>13</v>
      </c>
      <c r="D34" s="14"/>
      <c r="E34" s="14"/>
      <c r="F34" s="15" t="s">
        <v>11</v>
      </c>
      <c r="G34" s="14"/>
      <c r="H34" s="14"/>
      <c r="I34" s="13"/>
    </row>
    <row r="35" spans="1:9" ht="20.100000000000001" customHeight="1" x14ac:dyDescent="0.25">
      <c r="A35" s="17"/>
      <c r="B35" s="16"/>
      <c r="C35" s="15" t="s">
        <v>13</v>
      </c>
      <c r="D35" s="14"/>
      <c r="E35" s="14"/>
      <c r="F35" s="15" t="s">
        <v>11</v>
      </c>
      <c r="G35" s="14"/>
      <c r="H35" s="14"/>
      <c r="I35" s="13"/>
    </row>
    <row r="36" spans="1:9" ht="20.100000000000001" customHeight="1" x14ac:dyDescent="0.25">
      <c r="A36" s="17"/>
      <c r="B36" s="16"/>
      <c r="C36" s="15" t="s">
        <v>13</v>
      </c>
      <c r="D36" s="14"/>
      <c r="E36" s="14"/>
      <c r="F36" s="15" t="s">
        <v>11</v>
      </c>
      <c r="G36" s="14"/>
      <c r="H36" s="14"/>
      <c r="I36" s="13"/>
    </row>
    <row r="37" spans="1:9" ht="20.100000000000001" customHeight="1" x14ac:dyDescent="0.25">
      <c r="A37" s="17"/>
      <c r="B37" s="16"/>
      <c r="C37" s="15" t="s">
        <v>13</v>
      </c>
      <c r="D37" s="14"/>
      <c r="E37" s="14"/>
      <c r="F37" s="15" t="s">
        <v>11</v>
      </c>
      <c r="G37" s="14"/>
      <c r="H37" s="14"/>
      <c r="I37" s="13"/>
    </row>
    <row r="38" spans="1:9" ht="20.100000000000001" customHeight="1" x14ac:dyDescent="0.25">
      <c r="A38" s="17"/>
      <c r="B38" s="16"/>
      <c r="C38" s="15" t="s">
        <v>13</v>
      </c>
      <c r="D38" s="14"/>
      <c r="E38" s="14"/>
      <c r="F38" s="15" t="s">
        <v>11</v>
      </c>
      <c r="G38" s="14"/>
      <c r="H38" s="14"/>
      <c r="I38" s="13"/>
    </row>
    <row r="39" spans="1:9" ht="20.100000000000001" customHeight="1" thickBot="1" x14ac:dyDescent="0.3">
      <c r="A39" s="12"/>
      <c r="B39" s="11"/>
      <c r="C39" s="10" t="s">
        <v>12</v>
      </c>
      <c r="D39" s="9"/>
      <c r="E39" s="9"/>
      <c r="F39" s="10" t="s">
        <v>11</v>
      </c>
      <c r="G39" s="9"/>
      <c r="H39" s="9"/>
      <c r="I39" s="8"/>
    </row>
  </sheetData>
  <mergeCells count="7">
    <mergeCell ref="I1:I2"/>
    <mergeCell ref="F1:F2"/>
    <mergeCell ref="G1:H1"/>
    <mergeCell ref="A1:A2"/>
    <mergeCell ref="B1:B2"/>
    <mergeCell ref="C1:C2"/>
    <mergeCell ref="D1:E1"/>
  </mergeCells>
  <printOptions gridLines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10.7109375" style="1" bestFit="1" customWidth="1"/>
    <col min="2" max="2" width="7.5703125" style="2" customWidth="1"/>
    <col min="3" max="4" width="6.42578125" style="3" customWidth="1"/>
    <col min="5" max="5" width="5.5703125" style="3" bestFit="1" customWidth="1"/>
    <col min="6" max="6" width="6.42578125" style="22" bestFit="1" customWidth="1"/>
    <col min="7" max="7" width="6.42578125" style="22" customWidth="1"/>
    <col min="8" max="8" width="6.42578125" style="27" bestFit="1" customWidth="1"/>
    <col min="9" max="9" width="6.42578125" style="27" customWidth="1"/>
    <col min="10" max="10" width="6.5703125" style="25" bestFit="1" customWidth="1"/>
    <col min="11" max="11" width="6.5703125" style="25" customWidth="1"/>
    <col min="12" max="12" width="19.140625" bestFit="1" customWidth="1"/>
  </cols>
  <sheetData>
    <row r="1" spans="1:14" x14ac:dyDescent="0.25">
      <c r="C1" s="75" t="s">
        <v>8</v>
      </c>
      <c r="D1" s="75"/>
      <c r="E1" s="74" t="s">
        <v>10</v>
      </c>
      <c r="F1" s="74"/>
      <c r="G1" s="74"/>
      <c r="H1" s="74"/>
      <c r="I1" s="74"/>
      <c r="J1" s="74"/>
      <c r="K1" s="23"/>
      <c r="L1" s="2"/>
      <c r="N1" s="18" t="s">
        <v>7</v>
      </c>
    </row>
    <row r="2" spans="1:14" x14ac:dyDescent="0.25">
      <c r="A2" s="1" t="s">
        <v>0</v>
      </c>
      <c r="B2" s="2" t="s">
        <v>2</v>
      </c>
      <c r="C2" s="3" t="s">
        <v>1</v>
      </c>
      <c r="D2" s="3" t="s">
        <v>25</v>
      </c>
      <c r="E2" s="20" t="s">
        <v>3</v>
      </c>
      <c r="F2" s="21" t="s">
        <v>5</v>
      </c>
      <c r="G2" s="21" t="s">
        <v>26</v>
      </c>
      <c r="H2" s="26" t="s">
        <v>6</v>
      </c>
      <c r="I2" s="26" t="s">
        <v>28</v>
      </c>
      <c r="J2" s="24" t="s">
        <v>4</v>
      </c>
      <c r="K2" s="24" t="s">
        <v>27</v>
      </c>
      <c r="L2" t="s">
        <v>9</v>
      </c>
    </row>
    <row r="3" spans="1:14" x14ac:dyDescent="0.25">
      <c r="A3" s="19">
        <v>40909</v>
      </c>
      <c r="B3" s="2">
        <f t="shared" ref="B3:B19" si="0">YEARFRAC(Nascimento,A3)*12</f>
        <v>0</v>
      </c>
      <c r="E3" s="3">
        <v>2.5</v>
      </c>
      <c r="F3" s="22">
        <v>2.8</v>
      </c>
      <c r="H3" s="27">
        <v>3.3</v>
      </c>
      <c r="J3" s="25">
        <v>4.3</v>
      </c>
      <c r="L3" t="s">
        <v>92</v>
      </c>
    </row>
    <row r="4" spans="1:14" x14ac:dyDescent="0.25">
      <c r="A4" s="1">
        <v>40911</v>
      </c>
      <c r="B4" s="2">
        <f t="shared" si="0"/>
        <v>6.6666666666666666E-2</v>
      </c>
      <c r="D4" s="3">
        <f>(Tabela2[[#This Row],[Peso]]-C3)/(Tabela2[[#This Row],[Data]]-$A3)</f>
        <v>0</v>
      </c>
      <c r="E4" s="3">
        <f t="shared" ref="E4:F7" si="1">E$3+(E$8-E$3)*($B4-$B$3)</f>
        <v>2.56</v>
      </c>
      <c r="F4" s="22">
        <f t="shared" si="1"/>
        <v>2.8666666666666667</v>
      </c>
      <c r="G4" s="22">
        <f>(Tabela2[[#This Row],[P10]]-F3)/(Tabela2[[#This Row],[Data]]-$A3)</f>
        <v>3.3333333333333437E-2</v>
      </c>
      <c r="H4" s="27">
        <f>H$3+(H$8-H$3)*($B4-$B$3)</f>
        <v>3.38</v>
      </c>
      <c r="I4" s="27">
        <f>(Tabela2[[#This Row],[P50]]-H3)/(Tabela2[[#This Row],[Data]]-$A3)</f>
        <v>4.0000000000000036E-2</v>
      </c>
      <c r="J4" s="25">
        <f>J$3+(J$8-J$3)*($B4-$B$3)</f>
        <v>4.3933333333333335</v>
      </c>
      <c r="K4" s="25">
        <f>(Tabela2[[#This Row],[P97]]-J3)/(Tabela2[[#This Row],[Data]]-$A3)</f>
        <v>4.6666666666666856E-2</v>
      </c>
      <c r="L4" t="s">
        <v>93</v>
      </c>
    </row>
    <row r="5" spans="1:14" x14ac:dyDescent="0.25">
      <c r="A5" s="1">
        <v>40913</v>
      </c>
      <c r="B5" s="2">
        <f t="shared" si="0"/>
        <v>0.13333333333333333</v>
      </c>
      <c r="D5" s="3">
        <f>(Tabela2[[#This Row],[Peso]]-C4)/(Tabela2[[#This Row],[Data]]-$A4)</f>
        <v>0</v>
      </c>
      <c r="E5" s="3">
        <f t="shared" si="1"/>
        <v>2.62</v>
      </c>
      <c r="F5" s="22">
        <f t="shared" si="1"/>
        <v>2.9333333333333331</v>
      </c>
      <c r="G5" s="22">
        <f>(Tabela2[[#This Row],[P10]]-F4)/(Tabela2[[#This Row],[Data]]-$A4)</f>
        <v>3.3333333333333215E-2</v>
      </c>
      <c r="H5" s="27">
        <f>H$3+(H$8-H$3)*($B5-$B$3)</f>
        <v>3.46</v>
      </c>
      <c r="I5" s="27">
        <f>(Tabela2[[#This Row],[P50]]-H4)/(Tabela2[[#This Row],[Data]]-$A4)</f>
        <v>4.0000000000000036E-2</v>
      </c>
      <c r="J5" s="25">
        <f>J$3+(J$8-J$3)*($B5-$B$3)</f>
        <v>4.4866666666666664</v>
      </c>
      <c r="K5" s="25">
        <f>(Tabela2[[#This Row],[P97]]-J4)/(Tabela2[[#This Row],[Data]]-$A4)</f>
        <v>4.6666666666666412E-2</v>
      </c>
      <c r="L5" t="s">
        <v>95</v>
      </c>
    </row>
    <row r="6" spans="1:14" x14ac:dyDescent="0.25">
      <c r="A6" s="1">
        <v>40924</v>
      </c>
      <c r="B6" s="2">
        <f t="shared" si="0"/>
        <v>0.5</v>
      </c>
      <c r="D6" s="3">
        <f>(Tabela2[[#This Row],[Peso]]-C5)/(Tabela2[[#This Row],[Data]]-$A5)</f>
        <v>0</v>
      </c>
      <c r="E6" s="3">
        <f t="shared" si="1"/>
        <v>2.95</v>
      </c>
      <c r="F6" s="22">
        <f t="shared" si="1"/>
        <v>3.3</v>
      </c>
      <c r="G6" s="22">
        <f>(Tabela2[[#This Row],[P10]]-F5)/(Tabela2[[#This Row],[Data]]-$A5)</f>
        <v>3.3333333333333333E-2</v>
      </c>
      <c r="H6" s="27">
        <f>H$3+(H$8-H$3)*($B6-$B$3)</f>
        <v>3.9</v>
      </c>
      <c r="I6" s="27">
        <f>(Tabela2[[#This Row],[P50]]-H5)/(Tabela2[[#This Row],[Data]]-$A5)</f>
        <v>3.9999999999999994E-2</v>
      </c>
      <c r="J6" s="25">
        <f>J$3+(J$8-J$3)*($B6-$B$3)</f>
        <v>5</v>
      </c>
      <c r="K6" s="25">
        <f>(Tabela2[[#This Row],[P97]]-J5)/(Tabela2[[#This Row],[Data]]-$A5)</f>
        <v>4.6666666666666697E-2</v>
      </c>
      <c r="L6" t="s">
        <v>94</v>
      </c>
    </row>
    <row r="7" spans="1:14" x14ac:dyDescent="0.25">
      <c r="A7" s="1">
        <v>40931</v>
      </c>
      <c r="B7" s="2">
        <f t="shared" si="0"/>
        <v>0.73333333333333328</v>
      </c>
      <c r="D7" s="3">
        <f>(Tabela2[[#This Row],[Peso]]-C6)/(Tabela2[[#This Row],[Data]]-$A6)</f>
        <v>0</v>
      </c>
      <c r="E7" s="3">
        <f t="shared" si="1"/>
        <v>3.16</v>
      </c>
      <c r="F7" s="22">
        <f t="shared" si="1"/>
        <v>3.5333333333333332</v>
      </c>
      <c r="G7" s="22">
        <f>(Tabela2[[#This Row],[P10]]-F6)/(Tabela2[[#This Row],[Data]]-$A6)</f>
        <v>3.333333333333334E-2</v>
      </c>
      <c r="H7" s="27">
        <f>H$3+(H$8-H$3)*($B7-$B$3)</f>
        <v>4.18</v>
      </c>
      <c r="I7" s="27">
        <f>(Tabela2[[#This Row],[P50]]-H6)/(Tabela2[[#This Row],[Data]]-$A6)</f>
        <v>3.9999999999999973E-2</v>
      </c>
      <c r="J7" s="25">
        <f>J$3+(J$8-J$3)*($B7-$B$3)</f>
        <v>5.3266666666666662</v>
      </c>
      <c r="K7" s="25">
        <f>(Tabela2[[#This Row],[P97]]-J6)/(Tabela2[[#This Row],[Data]]-$A6)</f>
        <v>4.6666666666666599E-2</v>
      </c>
    </row>
    <row r="8" spans="1:14" x14ac:dyDescent="0.25">
      <c r="A8" s="1">
        <v>40940</v>
      </c>
      <c r="B8" s="2">
        <f t="shared" si="0"/>
        <v>1</v>
      </c>
      <c r="D8" s="3">
        <f>(Tabela2[[#This Row],[Peso]]-C7)/(Tabela2[[#This Row],[Data]]-A7)</f>
        <v>0</v>
      </c>
      <c r="E8" s="3">
        <v>3.4</v>
      </c>
      <c r="F8" s="22">
        <v>3.8</v>
      </c>
      <c r="G8" s="22">
        <f>(Tabela2[[#This Row],[P50]]-F7)/(Tabela2[[#This Row],[Data]]-$A7)</f>
        <v>0.10740740740740742</v>
      </c>
      <c r="H8" s="27">
        <v>4.5</v>
      </c>
      <c r="I8" s="27">
        <f>(Tabela2[[#This Row],[P50]]-H7)/(Tabela2[[#This Row],[Data]]-$A7)</f>
        <v>3.555555555555559E-2</v>
      </c>
      <c r="J8" s="25">
        <v>5.7</v>
      </c>
      <c r="K8" s="25">
        <f>(Tabela2[[#This Row],[P50]]-J7)/(Tabela2[[#This Row],[Data]]-$A7)</f>
        <v>-9.1851851851851796E-2</v>
      </c>
    </row>
    <row r="9" spans="1:14" x14ac:dyDescent="0.25">
      <c r="A9" s="1">
        <v>40969</v>
      </c>
      <c r="B9" s="2">
        <f t="shared" si="0"/>
        <v>2</v>
      </c>
      <c r="D9" s="3">
        <f>(Tabela2[[#This Row],[Peso]]-C8)/(Tabela2[[#This Row],[Data]]-A8)</f>
        <v>0</v>
      </c>
      <c r="E9" s="3">
        <v>4.4000000000000004</v>
      </c>
      <c r="F9" s="22">
        <v>4.7</v>
      </c>
      <c r="G9" s="22">
        <f>(Tabela2[[#This Row],[P50]]-F8)/(Tabela2[[#This Row],[Data]]-$A8)</f>
        <v>6.2068965517241372E-2</v>
      </c>
      <c r="H9" s="27">
        <v>5.6</v>
      </c>
      <c r="I9" s="27">
        <f>(Tabela2[[#This Row],[P50]]-H8)/(Tabela2[[#This Row],[Data]]-$A8)</f>
        <v>3.7931034482758606E-2</v>
      </c>
      <c r="J9" s="25">
        <v>7</v>
      </c>
      <c r="K9" s="25">
        <f>(Tabela2[[#This Row],[P50]]-J8)/(Tabela2[[#This Row],[Data]]-$A8)</f>
        <v>-3.4482758620689837E-3</v>
      </c>
    </row>
    <row r="10" spans="1:14" x14ac:dyDescent="0.25">
      <c r="A10" s="1">
        <v>41000</v>
      </c>
      <c r="B10" s="2">
        <f t="shared" si="0"/>
        <v>3</v>
      </c>
      <c r="D10" s="3">
        <f>(Tabela2[[#This Row],[Peso]]-C9)/(Tabela2[[#This Row],[Data]]-A9)</f>
        <v>0</v>
      </c>
      <c r="E10" s="3">
        <v>5.0999999999999996</v>
      </c>
      <c r="F10" s="22">
        <v>5.5</v>
      </c>
      <c r="G10" s="22">
        <f>(Tabela2[[#This Row],[P50]]-F9)/(Tabela2[[#This Row],[Data]]-$A9)</f>
        <v>5.4838709677419363E-2</v>
      </c>
      <c r="H10" s="27">
        <v>6.4</v>
      </c>
      <c r="I10" s="27">
        <f>(Tabela2[[#This Row],[P50]]-H9)/(Tabela2[[#This Row],[Data]]-$A9)</f>
        <v>2.580645161290325E-2</v>
      </c>
      <c r="J10" s="25">
        <v>7.9</v>
      </c>
      <c r="K10" s="25">
        <f>(Tabela2[[#This Row],[P50]]-J9)/(Tabela2[[#This Row],[Data]]-$A9)</f>
        <v>-1.9354838709677406E-2</v>
      </c>
    </row>
    <row r="11" spans="1:14" x14ac:dyDescent="0.25">
      <c r="A11" s="1">
        <v>41030</v>
      </c>
      <c r="B11" s="2">
        <f>YEARFRAC(Nascimento,A11)*12</f>
        <v>4</v>
      </c>
      <c r="D11" s="3">
        <f>(Tabela2[[#This Row],[Peso]]-C10)/(Tabela2[[#This Row],[Data]]-A10)</f>
        <v>0</v>
      </c>
      <c r="E11" s="3">
        <v>5.6</v>
      </c>
      <c r="F11" s="22">
        <v>6</v>
      </c>
      <c r="G11" s="22">
        <f>(Tabela2[[#This Row],[P50]]-F10)/(Tabela2[[#This Row],[Data]]-$A10)</f>
        <v>0.05</v>
      </c>
      <c r="H11" s="27">
        <v>7</v>
      </c>
      <c r="I11" s="27">
        <f>(Tabela2[[#This Row],[P50]]-H10)/(Tabela2[[#This Row],[Data]]-$A10)</f>
        <v>1.9999999999999987E-2</v>
      </c>
      <c r="J11" s="25">
        <v>8.6</v>
      </c>
      <c r="K11" s="25">
        <f>(Tabela2[[#This Row],[P50]]-J10)/(Tabela2[[#This Row],[Data]]-$A10)</f>
        <v>-3.0000000000000013E-2</v>
      </c>
    </row>
    <row r="12" spans="1:14" x14ac:dyDescent="0.25">
      <c r="A12" s="1">
        <v>41061</v>
      </c>
      <c r="B12" s="2">
        <f t="shared" si="0"/>
        <v>5</v>
      </c>
      <c r="D12" s="3">
        <f>(Tabela2[[#This Row],[Peso]]-C11)/(Tabela2[[#This Row],[Data]]-A11)</f>
        <v>0</v>
      </c>
      <c r="E12" s="3">
        <v>6.1</v>
      </c>
      <c r="F12" s="22">
        <v>6.5</v>
      </c>
      <c r="G12" s="22">
        <f>(Tabela2[[#This Row],[P10]]-F11)/(Tabela2[[#This Row],[Data]]-$A11)</f>
        <v>1.6129032258064516E-2</v>
      </c>
      <c r="H12" s="27">
        <v>7.5</v>
      </c>
      <c r="I12" s="27">
        <f>(Tabela2[[#This Row],[P50]]-H11)/(Tabela2[[#This Row],[Data]]-$A11)</f>
        <v>1.6129032258064516E-2</v>
      </c>
      <c r="J12" s="25">
        <v>9.1999999999999993</v>
      </c>
      <c r="K12" s="25">
        <f>(Tabela2[[#This Row],[P97]]-J11)/(Tabela2[[#This Row],[Data]]-$A11)</f>
        <v>1.9354838709677406E-2</v>
      </c>
    </row>
    <row r="13" spans="1:14" x14ac:dyDescent="0.25">
      <c r="A13" s="1">
        <v>41091</v>
      </c>
      <c r="B13" s="2">
        <f t="shared" si="0"/>
        <v>6</v>
      </c>
      <c r="D13" s="3">
        <f>(Tabela2[[#This Row],[Peso]]-C12)/(Tabela2[[#This Row],[Data]]-$A12)</f>
        <v>0</v>
      </c>
      <c r="E13" s="3">
        <v>6.4</v>
      </c>
      <c r="F13" s="22">
        <v>6.9</v>
      </c>
      <c r="G13" s="22">
        <f>(Tabela2[[#This Row],[P10]]-F12)/(Tabela2[[#This Row],[Data]]-$A12)</f>
        <v>1.3333333333333345E-2</v>
      </c>
      <c r="H13" s="27">
        <v>7.9</v>
      </c>
      <c r="I13" s="27">
        <f>(Tabela2[[#This Row],[P50]]-H12)/(Tabela2[[#This Row],[Data]]-$A12)</f>
        <v>1.3333333333333345E-2</v>
      </c>
      <c r="J13" s="25">
        <v>9.6999999999999993</v>
      </c>
      <c r="K13" s="25">
        <f>(Tabela2[[#This Row],[P97]]-J12)/(Tabela2[[#This Row],[Data]]-$A12)</f>
        <v>1.6666666666666666E-2</v>
      </c>
    </row>
    <row r="14" spans="1:14" x14ac:dyDescent="0.25">
      <c r="A14" s="1">
        <v>41122</v>
      </c>
      <c r="B14" s="2">
        <f t="shared" si="0"/>
        <v>7</v>
      </c>
      <c r="D14" s="3">
        <f>(Tabela2[[#This Row],[Peso]]-C13)/(Tabela2[[#This Row],[Data]]-$A13)</f>
        <v>0</v>
      </c>
      <c r="E14" s="3">
        <v>6.7</v>
      </c>
      <c r="F14" s="22">
        <v>7.2</v>
      </c>
      <c r="G14" s="22">
        <f>(Tabela2[[#This Row],[P10]]-F13)/(Tabela2[[#This Row],[Data]]-$A13)</f>
        <v>9.6774193548387032E-3</v>
      </c>
      <c r="H14" s="27">
        <v>8.3000000000000007</v>
      </c>
      <c r="I14" s="27">
        <f>(Tabela2[[#This Row],[P50]]-H13)/(Tabela2[[#This Row],[Data]]-$A13)</f>
        <v>1.2903225806451625E-2</v>
      </c>
      <c r="J14" s="25">
        <v>10.199999999999999</v>
      </c>
      <c r="K14" s="25">
        <f>(Tabela2[[#This Row],[P97]]-J13)/(Tabela2[[#This Row],[Data]]-$A13)</f>
        <v>1.6129032258064516E-2</v>
      </c>
    </row>
    <row r="15" spans="1:14" x14ac:dyDescent="0.25">
      <c r="A15" s="1">
        <v>41153</v>
      </c>
      <c r="B15" s="2">
        <f t="shared" si="0"/>
        <v>8</v>
      </c>
      <c r="D15" s="3">
        <f>(Tabela2[[#This Row],[Peso]]-C14)/(Tabela2[[#This Row],[Data]]-$A14)</f>
        <v>0</v>
      </c>
      <c r="E15" s="3">
        <v>7</v>
      </c>
      <c r="F15" s="22">
        <v>7.5</v>
      </c>
      <c r="G15" s="22">
        <f>(Tabela2[[#This Row],[P10]]-F14)/(Tabela2[[#This Row],[Data]]-$A14)</f>
        <v>9.6774193548387032E-3</v>
      </c>
      <c r="H15" s="27">
        <v>8.6</v>
      </c>
      <c r="I15" s="27">
        <f>(Tabela2[[#This Row],[P50]]-H14)/(Tabela2[[#This Row],[Data]]-$A14)</f>
        <v>9.6774193548386754E-3</v>
      </c>
      <c r="J15" s="25">
        <v>10.5</v>
      </c>
      <c r="K15" s="25">
        <f>(Tabela2[[#This Row],[P97]]-J14)/(Tabela2[[#This Row],[Data]]-$A14)</f>
        <v>9.6774193548387327E-3</v>
      </c>
    </row>
    <row r="16" spans="1:14" x14ac:dyDescent="0.25">
      <c r="A16" s="1">
        <v>41183</v>
      </c>
      <c r="B16" s="2">
        <f t="shared" si="0"/>
        <v>9</v>
      </c>
      <c r="D16" s="3">
        <f>(Tabela2[[#This Row],[Peso]]-C15)/(Tabela2[[#This Row],[Data]]-$A15)</f>
        <v>0</v>
      </c>
      <c r="E16" s="3">
        <v>7.2</v>
      </c>
      <c r="F16" s="22">
        <v>7.7</v>
      </c>
      <c r="G16" s="22">
        <f>(Tabela2[[#This Row],[P10]]-F15)/(Tabela2[[#This Row],[Data]]-$A15)</f>
        <v>6.6666666666666723E-3</v>
      </c>
      <c r="H16" s="27">
        <v>8.9</v>
      </c>
      <c r="I16" s="27">
        <f>(Tabela2[[#This Row],[P50]]-H15)/(Tabela2[[#This Row],[Data]]-$A15)</f>
        <v>1.0000000000000024E-2</v>
      </c>
      <c r="J16" s="25">
        <v>10.9</v>
      </c>
      <c r="K16" s="25">
        <f>(Tabela2[[#This Row],[P97]]-J15)/(Tabela2[[#This Row],[Data]]-$A15)</f>
        <v>1.3333333333333345E-2</v>
      </c>
    </row>
    <row r="17" spans="1:11" x14ac:dyDescent="0.25">
      <c r="A17" s="1">
        <v>41214</v>
      </c>
      <c r="B17" s="2">
        <f t="shared" si="0"/>
        <v>10</v>
      </c>
      <c r="D17" s="3">
        <f>(Tabela2[[#This Row],[Peso]]-C16)/(Tabela2[[#This Row],[Data]]-$A16)</f>
        <v>0</v>
      </c>
      <c r="E17" s="3">
        <v>7.5</v>
      </c>
      <c r="F17" s="22">
        <v>8</v>
      </c>
      <c r="G17" s="22">
        <f>(Tabela2[[#This Row],[P10]]-F16)/(Tabela2[[#This Row],[Data]]-$A16)</f>
        <v>9.6774193548387032E-3</v>
      </c>
      <c r="H17" s="27">
        <v>9.1999999999999993</v>
      </c>
      <c r="I17" s="27">
        <f>(Tabela2[[#This Row],[P50]]-H16)/(Tabela2[[#This Row],[Data]]-$A16)</f>
        <v>9.6774193548386754E-3</v>
      </c>
      <c r="J17" s="25">
        <v>11.2</v>
      </c>
      <c r="K17" s="25">
        <f>(Tabela2[[#This Row],[P97]]-J16)/(Tabela2[[#This Row],[Data]]-$A16)</f>
        <v>9.6774193548386754E-3</v>
      </c>
    </row>
    <row r="18" spans="1:11" x14ac:dyDescent="0.25">
      <c r="A18" s="1">
        <v>41244</v>
      </c>
      <c r="B18" s="2">
        <f t="shared" si="0"/>
        <v>11</v>
      </c>
      <c r="D18" s="3">
        <f>(Tabela2[[#This Row],[Peso]]-C17)/(Tabela2[[#This Row],[Data]]-$A17)</f>
        <v>0</v>
      </c>
      <c r="E18" s="3">
        <v>7.7</v>
      </c>
      <c r="F18" s="22">
        <v>8.1999999999999993</v>
      </c>
      <c r="G18" s="22">
        <f>(Tabela2[[#This Row],[P10]]-F17)/(Tabela2[[#This Row],[Data]]-$A17)</f>
        <v>6.6666666666666428E-3</v>
      </c>
      <c r="H18" s="27">
        <v>9.4</v>
      </c>
      <c r="I18" s="27">
        <f>(Tabela2[[#This Row],[P50]]-H17)/(Tabela2[[#This Row],[Data]]-$A17)</f>
        <v>6.6666666666667018E-3</v>
      </c>
      <c r="J18" s="25">
        <v>11.5</v>
      </c>
      <c r="K18" s="25">
        <f>(Tabela2[[#This Row],[P97]]-J17)/(Tabela2[[#This Row],[Data]]-$A17)</f>
        <v>1.0000000000000024E-2</v>
      </c>
    </row>
    <row r="19" spans="1:11" x14ac:dyDescent="0.25">
      <c r="A19" s="1">
        <v>41275</v>
      </c>
      <c r="B19" s="2">
        <f t="shared" si="0"/>
        <v>12</v>
      </c>
      <c r="D19" s="3">
        <f>(Tabela2[[#This Row],[Peso]]-C18)/(Tabela2[[#This Row],[Data]]-$A18)</f>
        <v>0</v>
      </c>
      <c r="E19" s="3">
        <v>7.8</v>
      </c>
      <c r="F19" s="22">
        <v>8.4</v>
      </c>
      <c r="G19" s="22">
        <f>(Tabela2[[#This Row],[P10]]-F18)/(Tabela2[[#This Row],[Data]]-$A18)</f>
        <v>6.4516129032258411E-3</v>
      </c>
      <c r="H19" s="27">
        <v>9.6</v>
      </c>
      <c r="I19" s="27">
        <f>(Tabela2[[#This Row],[P50]]-H18)/(Tabela2[[#This Row],[Data]]-$A18)</f>
        <v>6.4516129032257839E-3</v>
      </c>
      <c r="J19" s="25">
        <v>11.8</v>
      </c>
      <c r="K19" s="25">
        <f>(Tabela2[[#This Row],[P97]]-J18)/(Tabela2[[#This Row],[Data]]-$A18)</f>
        <v>9.6774193548387327E-3</v>
      </c>
    </row>
  </sheetData>
  <mergeCells count="2">
    <mergeCell ref="E1:J1"/>
    <mergeCell ref="C1:D1"/>
  </mergeCells>
  <conditionalFormatting sqref="D1:D1048576">
    <cfRule type="iconSet" priority="1">
      <iconSet iconSet="3Flags">
        <cfvo type="percent" val="0"/>
        <cfvo type="formula" val="&quot;DESLOC(INDIRETO(ENDEREÇO(LIN();COL()));0;2)&quot;"/>
        <cfvo type="formula" val="&quot;DESLOC(INDIRETO(ENDEREÇO(LIN();COL()));0;5)&quot;"/>
      </iconSet>
    </cfRule>
  </conditionalFormatting>
  <hyperlinks>
    <hyperlink ref="N1" r:id="rId1"/>
  </hyperlinks>
  <pageMargins left="0.511811024" right="0.511811024" top="0.78740157499999996" bottom="0.78740157499999996" header="0.31496062000000002" footer="0.31496062000000002"/>
  <pageSetup paperSize="9" orientation="portrait" horizontalDpi="300" verticalDpi="0" copies="0" r:id="rId2"/>
  <ignoredErrors>
    <ignoredError sqref="G12:G19 K12:K19 K4:K7 G4:G7 D4:D7 D13:D19" calculatedColumn="1"/>
    <ignoredError sqref="J4:J7 H4:H7" formula="1"/>
  </ignoredErrors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Normal="10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E3" sqref="E3"/>
    </sheetView>
  </sheetViews>
  <sheetFormatPr defaultRowHeight="12.75" x14ac:dyDescent="0.25"/>
  <cols>
    <col min="1" max="1" width="3.28515625" style="35" bestFit="1" customWidth="1"/>
    <col min="2" max="2" width="32.140625" style="28" customWidth="1"/>
    <col min="3" max="3" width="4.85546875" style="33" customWidth="1"/>
    <col min="4" max="4" width="4.85546875" style="34" bestFit="1" customWidth="1"/>
    <col min="5" max="5" width="8.42578125" style="45" customWidth="1"/>
    <col min="6" max="19" width="8.42578125" style="35" customWidth="1"/>
    <col min="20" max="20" width="37.42578125" style="65" customWidth="1"/>
    <col min="21" max="21" width="8.42578125" style="35" customWidth="1"/>
    <col min="22" max="16384" width="9.140625" style="35"/>
  </cols>
  <sheetData>
    <row r="1" spans="1:20" s="62" customFormat="1" x14ac:dyDescent="0.25">
      <c r="B1" s="83" t="s">
        <v>30</v>
      </c>
      <c r="C1" s="104" t="s">
        <v>77</v>
      </c>
      <c r="D1" s="61"/>
      <c r="E1" s="106" t="s">
        <v>85</v>
      </c>
      <c r="F1" s="107"/>
      <c r="G1" s="107"/>
      <c r="H1" s="107"/>
      <c r="I1" s="107"/>
      <c r="J1" s="107"/>
      <c r="K1" s="107"/>
      <c r="L1" s="108" t="s">
        <v>86</v>
      </c>
      <c r="M1" s="107"/>
      <c r="N1" s="109"/>
      <c r="T1" s="85" t="s">
        <v>29</v>
      </c>
    </row>
    <row r="2" spans="1:20" s="64" customFormat="1" x14ac:dyDescent="0.25">
      <c r="B2" s="84"/>
      <c r="C2" s="105"/>
      <c r="D2" s="63"/>
      <c r="E2" s="64" t="s">
        <v>33</v>
      </c>
      <c r="F2" s="64" t="s">
        <v>35</v>
      </c>
      <c r="G2" s="64" t="s">
        <v>36</v>
      </c>
      <c r="H2" s="64" t="s">
        <v>37</v>
      </c>
      <c r="I2" s="64" t="s">
        <v>38</v>
      </c>
      <c r="J2" s="64" t="s">
        <v>39</v>
      </c>
      <c r="K2" s="64" t="s">
        <v>40</v>
      </c>
      <c r="L2" s="64" t="s">
        <v>41</v>
      </c>
      <c r="M2" s="64" t="s">
        <v>83</v>
      </c>
      <c r="N2" s="64" t="s">
        <v>42</v>
      </c>
      <c r="O2" s="64" t="s">
        <v>43</v>
      </c>
      <c r="P2" s="64" t="s">
        <v>44</v>
      </c>
      <c r="Q2" s="64" t="s">
        <v>45</v>
      </c>
      <c r="R2" s="64" t="s">
        <v>87</v>
      </c>
      <c r="S2" s="64" t="s">
        <v>46</v>
      </c>
      <c r="T2" s="85"/>
    </row>
    <row r="3" spans="1:20" s="36" customFormat="1" ht="25.5" customHeight="1" x14ac:dyDescent="0.25">
      <c r="A3" s="111" t="s">
        <v>96</v>
      </c>
      <c r="B3" s="81" t="s">
        <v>81</v>
      </c>
      <c r="C3" s="86">
        <v>2016</v>
      </c>
      <c r="D3" s="47" t="s">
        <v>75</v>
      </c>
      <c r="T3" s="80" t="s">
        <v>78</v>
      </c>
    </row>
    <row r="4" spans="1:20" s="44" customFormat="1" ht="12.75" customHeight="1" x14ac:dyDescent="0.25">
      <c r="A4" s="112"/>
      <c r="B4" s="82"/>
      <c r="C4" s="79"/>
      <c r="D4" s="48" t="s">
        <v>0</v>
      </c>
      <c r="T4" s="77"/>
    </row>
    <row r="5" spans="1:20" s="36" customFormat="1" ht="12.75" customHeight="1" x14ac:dyDescent="0.25">
      <c r="A5" s="112"/>
      <c r="B5" s="89" t="s">
        <v>82</v>
      </c>
      <c r="C5" s="78" t="s">
        <v>58</v>
      </c>
      <c r="D5" s="47" t="s">
        <v>75</v>
      </c>
      <c r="G5" s="37" t="s">
        <v>74</v>
      </c>
      <c r="K5" s="37" t="s">
        <v>74</v>
      </c>
      <c r="T5" s="76" t="s">
        <v>79</v>
      </c>
    </row>
    <row r="6" spans="1:20" s="44" customFormat="1" ht="12.75" customHeight="1" x14ac:dyDescent="0.25">
      <c r="A6" s="112"/>
      <c r="B6" s="82"/>
      <c r="C6" s="79"/>
      <c r="D6" s="48" t="s">
        <v>0</v>
      </c>
      <c r="G6" s="41"/>
      <c r="K6" s="41"/>
      <c r="T6" s="77"/>
    </row>
    <row r="7" spans="1:20" s="39" customFormat="1" ht="12.75" customHeight="1" x14ac:dyDescent="0.25">
      <c r="A7" s="112"/>
      <c r="B7" s="89" t="s">
        <v>98</v>
      </c>
      <c r="C7" s="78" t="s">
        <v>58</v>
      </c>
      <c r="D7" s="47" t="s">
        <v>75</v>
      </c>
      <c r="E7" s="36"/>
      <c r="F7" s="36"/>
      <c r="G7" s="38" t="s">
        <v>74</v>
      </c>
      <c r="H7" s="36"/>
      <c r="I7" s="38" t="s">
        <v>74</v>
      </c>
      <c r="J7" s="36"/>
      <c r="K7" s="38" t="s">
        <v>74</v>
      </c>
      <c r="L7" s="36"/>
      <c r="M7" s="36"/>
      <c r="N7" s="36"/>
      <c r="O7" s="38" t="s">
        <v>74</v>
      </c>
      <c r="T7" s="80" t="s">
        <v>99</v>
      </c>
    </row>
    <row r="8" spans="1:20" s="117" customFormat="1" ht="12.75" customHeight="1" x14ac:dyDescent="0.25">
      <c r="A8" s="112"/>
      <c r="B8" s="82"/>
      <c r="C8" s="79"/>
      <c r="D8" s="116" t="s">
        <v>0</v>
      </c>
      <c r="G8" s="118" t="str">
        <f>IF(ISNUMBER(G$6),"Hexa","")</f>
        <v/>
      </c>
      <c r="I8" s="118"/>
      <c r="K8" s="118" t="str">
        <f>IF(ISNUMBER(K$6),"Hexa","")</f>
        <v/>
      </c>
      <c r="O8" s="119"/>
      <c r="T8" s="77"/>
    </row>
    <row r="9" spans="1:20" s="36" customFormat="1" ht="12.75" customHeight="1" x14ac:dyDescent="0.25">
      <c r="A9" s="112"/>
      <c r="B9" s="81" t="s">
        <v>100</v>
      </c>
      <c r="C9" s="91" t="s">
        <v>53</v>
      </c>
      <c r="D9" s="47" t="s">
        <v>75</v>
      </c>
      <c r="G9" s="120" t="s">
        <v>74</v>
      </c>
      <c r="I9" s="120" t="s">
        <v>74</v>
      </c>
      <c r="K9" s="120" t="s">
        <v>74</v>
      </c>
      <c r="T9" s="80" t="s">
        <v>101</v>
      </c>
    </row>
    <row r="10" spans="1:20" s="44" customFormat="1" ht="12.75" customHeight="1" x14ac:dyDescent="0.25">
      <c r="A10" s="112"/>
      <c r="B10" s="82"/>
      <c r="C10" s="79"/>
      <c r="D10" s="48" t="s">
        <v>0</v>
      </c>
      <c r="G10" s="121" t="str">
        <f>IF(ISNUMBER(G$6),"Hexa","")</f>
        <v/>
      </c>
      <c r="I10" s="121"/>
      <c r="K10" s="121" t="str">
        <f>IF(ISNUMBER(K$6),"Hexa","")</f>
        <v/>
      </c>
      <c r="T10" s="77"/>
    </row>
    <row r="11" spans="1:20" s="39" customFormat="1" ht="12.75" customHeight="1" x14ac:dyDescent="0.25">
      <c r="A11" s="112"/>
      <c r="B11" s="114" t="s">
        <v>65</v>
      </c>
      <c r="C11" s="78" t="s">
        <v>53</v>
      </c>
      <c r="D11" s="47" t="s">
        <v>75</v>
      </c>
      <c r="G11" s="122" t="s">
        <v>74</v>
      </c>
      <c r="I11" s="122" t="s">
        <v>74</v>
      </c>
      <c r="K11" s="122" t="s">
        <v>74</v>
      </c>
      <c r="O11" s="122" t="s">
        <v>74</v>
      </c>
      <c r="T11" s="80" t="s">
        <v>102</v>
      </c>
    </row>
    <row r="12" spans="1:20" s="50" customFormat="1" ht="12.75" customHeight="1" thickBot="1" x14ac:dyDescent="0.3">
      <c r="A12" s="113"/>
      <c r="B12" s="115"/>
      <c r="C12" s="88"/>
      <c r="D12" s="49" t="s">
        <v>0</v>
      </c>
      <c r="G12" s="123" t="str">
        <f>IF(ISNUMBER(G$6),"Hexa",IF(OR(ISNUMBER(G$8),ISNUMBER(G$10)),"Penta",""))</f>
        <v/>
      </c>
      <c r="I12" s="123" t="str">
        <f>IF(ISNUMBER(I$6),"Hexa",IF(OR(ISNUMBER(I$8),ISNUMBER(I$10)),"Penta",""))</f>
        <v/>
      </c>
      <c r="K12" s="123" t="str">
        <f>IF(ISNUMBER(K$6),"Hexa",IF(OR(ISNUMBER(K$8),ISNUMBER(K$10)),"Penta",""))</f>
        <v/>
      </c>
      <c r="O12" s="123" t="str">
        <f>IF(ISNUMBER(O$6),"Hexa",IF(OR(ISNUMBER(O$8),ISNUMBER(O$10)),"Penta",""))</f>
        <v/>
      </c>
      <c r="T12" s="87"/>
    </row>
    <row r="13" spans="1:20" s="36" customFormat="1" ht="12.75" customHeight="1" thickTop="1" x14ac:dyDescent="0.25">
      <c r="B13" s="96" t="s">
        <v>31</v>
      </c>
      <c r="C13" s="99" t="s">
        <v>53</v>
      </c>
      <c r="D13" s="47" t="s">
        <v>75</v>
      </c>
      <c r="E13" s="51" t="s">
        <v>34</v>
      </c>
      <c r="T13" s="98" t="s">
        <v>32</v>
      </c>
    </row>
    <row r="14" spans="1:20" s="44" customFormat="1" ht="12.75" customHeight="1" x14ac:dyDescent="0.25">
      <c r="B14" s="97"/>
      <c r="C14" s="79"/>
      <c r="D14" s="48" t="s">
        <v>0</v>
      </c>
      <c r="E14" s="52"/>
      <c r="T14" s="77"/>
    </row>
    <row r="15" spans="1:20" s="36" customFormat="1" ht="12.75" customHeight="1" x14ac:dyDescent="0.25">
      <c r="B15" s="89" t="s">
        <v>67</v>
      </c>
      <c r="C15" s="90" t="s">
        <v>53</v>
      </c>
      <c r="D15" s="47" t="s">
        <v>75</v>
      </c>
      <c r="E15" s="51" t="s">
        <v>55</v>
      </c>
      <c r="F15" s="110" t="s">
        <v>56</v>
      </c>
      <c r="G15" s="110"/>
      <c r="K15" s="29" t="s">
        <v>59</v>
      </c>
      <c r="T15" s="76" t="s">
        <v>47</v>
      </c>
    </row>
    <row r="16" spans="1:20" s="44" customFormat="1" ht="12.75" customHeight="1" x14ac:dyDescent="0.25">
      <c r="B16" s="82"/>
      <c r="C16" s="79"/>
      <c r="D16" s="48" t="s">
        <v>0</v>
      </c>
      <c r="E16" s="52"/>
      <c r="F16" s="52"/>
      <c r="G16" s="41" t="str">
        <f>IF(ISNUMBER(G$6),"Hexa",IF(ISNUMBER(G10),"Penta SUS",""))</f>
        <v/>
      </c>
      <c r="K16" s="41" t="str">
        <f>IF(ISNUMBER(K$6),"Hexa",IF(ISNUMBER(K10),"Penta SUS",""))</f>
        <v/>
      </c>
      <c r="T16" s="77"/>
    </row>
    <row r="17" spans="2:20" s="36" customFormat="1" ht="12.75" customHeight="1" x14ac:dyDescent="0.25">
      <c r="B17" s="89" t="s">
        <v>69</v>
      </c>
      <c r="C17" s="90" t="s">
        <v>54</v>
      </c>
      <c r="D17" s="47" t="s">
        <v>75</v>
      </c>
      <c r="G17" s="31" t="s">
        <v>55</v>
      </c>
      <c r="I17" s="31" t="s">
        <v>56</v>
      </c>
      <c r="K17" s="32" t="s">
        <v>59</v>
      </c>
      <c r="O17" s="32" t="s">
        <v>62</v>
      </c>
      <c r="Q17" s="51" t="s">
        <v>63</v>
      </c>
      <c r="T17" s="76" t="s">
        <v>103</v>
      </c>
    </row>
    <row r="18" spans="2:20" s="44" customFormat="1" x14ac:dyDescent="0.25">
      <c r="B18" s="82"/>
      <c r="C18" s="79"/>
      <c r="D18" s="48" t="s">
        <v>0</v>
      </c>
      <c r="G18" s="42" t="str">
        <f>IF(ISNUMBER(G$6),"Hexa",IF(OR(ISNUMBER(G$8),ISNUMBER(G$10)),"Penta",IF(ISNUMBER(G$12),"Tetra","")))</f>
        <v/>
      </c>
      <c r="I18" s="42" t="str">
        <f>IF(ISNUMBER(I$6),"Hexa",IF(OR(ISNUMBER(I$8),ISNUMBER(I$10)),"Penta",IF(ISNUMBER(I$12),"Tetra","")))</f>
        <v/>
      </c>
      <c r="K18" s="42" t="str">
        <f>IF(ISNUMBER(K$6),"Hexa",IF(OR(ISNUMBER(K$8),ISNUMBER(K$10)),"Penta",IF(ISNUMBER(K$12),"Tetra","")))</f>
        <v/>
      </c>
      <c r="O18" s="42" t="str">
        <f>IF(ISNUMBER(O$6),"Hexa",IF(OR(ISNUMBER(O$8),ISNUMBER(O$10)),"Penta",IF(ISNUMBER(O$12),"Tetra","")))</f>
        <v/>
      </c>
      <c r="Q18" s="56"/>
      <c r="T18" s="77"/>
    </row>
    <row r="19" spans="2:20" s="36" customFormat="1" ht="12.75" customHeight="1" x14ac:dyDescent="0.25">
      <c r="B19" s="89" t="s">
        <v>68</v>
      </c>
      <c r="C19" s="90" t="s">
        <v>53</v>
      </c>
      <c r="D19" s="47" t="s">
        <v>75</v>
      </c>
      <c r="G19" s="31" t="s">
        <v>55</v>
      </c>
      <c r="I19" s="31" t="s">
        <v>56</v>
      </c>
      <c r="K19" s="32" t="s">
        <v>59</v>
      </c>
      <c r="O19" s="32" t="s">
        <v>60</v>
      </c>
      <c r="T19" s="76" t="s">
        <v>71</v>
      </c>
    </row>
    <row r="20" spans="2:20" s="44" customFormat="1" x14ac:dyDescent="0.25">
      <c r="B20" s="82"/>
      <c r="C20" s="79"/>
      <c r="D20" s="48" t="s">
        <v>0</v>
      </c>
      <c r="G20" s="42" t="str">
        <f>IF(ISNUMBER(G$6),"Hexa",IF(OR(ISNUMBER(G$8),ISNUMBER(G$10)),"Penta",IF(ISNUMBER(G$12),"Tetra","")))</f>
        <v/>
      </c>
      <c r="I20" s="42" t="str">
        <f>IF(ISNUMBER(I$6),"Hexa",IF(OR(ISNUMBER(I$8),ISNUMBER(I$10)),"Penta",IF(ISNUMBER(I$12),"Tetra","")))</f>
        <v/>
      </c>
      <c r="K20" s="42" t="str">
        <f>IF(ISNUMBER(K$6),"Hexa",IF(OR(ISNUMBER(K$8),ISNUMBER(K$10)),"Penta",IF(ISNUMBER(K$12),"Tetra","")))</f>
        <v/>
      </c>
      <c r="O20" s="42" t="str">
        <f>IF(ISNUMBER(O$6),"Hexa",IF(OR(ISNUMBER(O$8),ISNUMBER(O$10)),"Penta",IF(ISNUMBER(O$12),"Tetra","")))</f>
        <v/>
      </c>
      <c r="T20" s="77"/>
    </row>
    <row r="21" spans="2:20" s="36" customFormat="1" ht="12.75" customHeight="1" x14ac:dyDescent="0.25">
      <c r="B21" s="89" t="s">
        <v>104</v>
      </c>
      <c r="C21" s="90" t="s">
        <v>53</v>
      </c>
      <c r="D21" s="47" t="s">
        <v>75</v>
      </c>
      <c r="G21" s="30" t="s">
        <v>55</v>
      </c>
      <c r="I21" s="30" t="s">
        <v>56</v>
      </c>
      <c r="K21" s="30" t="s">
        <v>59</v>
      </c>
      <c r="O21" s="30" t="s">
        <v>62</v>
      </c>
      <c r="Q21" s="51" t="s">
        <v>63</v>
      </c>
      <c r="T21" s="76" t="s">
        <v>51</v>
      </c>
    </row>
    <row r="22" spans="2:20" s="44" customFormat="1" x14ac:dyDescent="0.25">
      <c r="B22" s="82"/>
      <c r="C22" s="79"/>
      <c r="D22" s="48" t="s">
        <v>0</v>
      </c>
      <c r="G22" s="43" t="str">
        <f>IF(ISNUMBER(G$6),"Hexa",IF(ISNUMBER(G$8),"Penta",""))</f>
        <v/>
      </c>
      <c r="I22" s="43" t="str">
        <f>IF(ISNUMBER(I$6),"Hexa",IF(ISNUMBER(I$8),"Penta",""))</f>
        <v/>
      </c>
      <c r="K22" s="43" t="str">
        <f>IF(ISNUMBER(K$6),"Hexa",IF(ISNUMBER(K$8),"Penta",""))</f>
        <v/>
      </c>
      <c r="O22" s="43" t="str">
        <f>IF(ISNUMBER(O$6),"Hexa",IF(ISNUMBER(O$8),"Penta",""))</f>
        <v/>
      </c>
      <c r="Q22" s="58"/>
      <c r="T22" s="77"/>
    </row>
    <row r="23" spans="2:20" s="36" customFormat="1" x14ac:dyDescent="0.25">
      <c r="B23" s="89" t="s">
        <v>105</v>
      </c>
      <c r="C23" s="91" t="s">
        <v>76</v>
      </c>
      <c r="D23" s="47" t="s">
        <v>75</v>
      </c>
      <c r="G23" s="51" t="s">
        <v>55</v>
      </c>
      <c r="I23" s="51" t="s">
        <v>56</v>
      </c>
      <c r="K23" s="51" t="s">
        <v>59</v>
      </c>
      <c r="N23" s="51" t="s">
        <v>60</v>
      </c>
      <c r="T23" s="76"/>
    </row>
    <row r="24" spans="2:20" s="44" customFormat="1" x14ac:dyDescent="0.25">
      <c r="B24" s="82"/>
      <c r="C24" s="79"/>
      <c r="D24" s="48" t="s">
        <v>0</v>
      </c>
      <c r="G24" s="52"/>
      <c r="I24" s="52"/>
      <c r="K24" s="52"/>
      <c r="N24" s="52"/>
      <c r="T24" s="77"/>
    </row>
    <row r="25" spans="2:20" s="36" customFormat="1" ht="12.75" customHeight="1" x14ac:dyDescent="0.25">
      <c r="B25" s="89" t="s">
        <v>90</v>
      </c>
      <c r="C25" s="90" t="s">
        <v>53</v>
      </c>
      <c r="D25" s="47" t="s">
        <v>75</v>
      </c>
      <c r="H25" s="51" t="s">
        <v>55</v>
      </c>
      <c r="J25" s="51" t="s">
        <v>56</v>
      </c>
      <c r="N25" s="124" t="s">
        <v>59</v>
      </c>
      <c r="O25" s="124"/>
      <c r="T25" s="76" t="s">
        <v>72</v>
      </c>
    </row>
    <row r="26" spans="2:20" s="44" customFormat="1" x14ac:dyDescent="0.25">
      <c r="B26" s="82"/>
      <c r="C26" s="79"/>
      <c r="D26" s="48" t="s">
        <v>0</v>
      </c>
      <c r="H26" s="52"/>
      <c r="J26" s="52"/>
      <c r="N26" s="125"/>
      <c r="O26" s="125"/>
      <c r="T26" s="77"/>
    </row>
    <row r="27" spans="2:20" x14ac:dyDescent="0.25">
      <c r="B27" s="100" t="s">
        <v>80</v>
      </c>
      <c r="C27" s="94" t="s">
        <v>53</v>
      </c>
      <c r="D27" s="45" t="s">
        <v>75</v>
      </c>
      <c r="E27" s="35"/>
      <c r="G27" s="51" t="s">
        <v>55</v>
      </c>
      <c r="I27" s="51" t="s">
        <v>56</v>
      </c>
      <c r="T27" s="92" t="s">
        <v>52</v>
      </c>
    </row>
    <row r="28" spans="2:20" s="40" customFormat="1" x14ac:dyDescent="0.25">
      <c r="B28" s="101"/>
      <c r="C28" s="95"/>
      <c r="D28" s="46" t="s">
        <v>0</v>
      </c>
      <c r="G28" s="52"/>
      <c r="I28" s="52"/>
      <c r="T28" s="93"/>
    </row>
    <row r="29" spans="2:20" x14ac:dyDescent="0.25">
      <c r="B29" s="102" t="s">
        <v>66</v>
      </c>
      <c r="C29" s="94" t="s">
        <v>53</v>
      </c>
      <c r="D29" s="45" t="s">
        <v>75</v>
      </c>
      <c r="E29" s="35"/>
      <c r="K29" s="51" t="s">
        <v>55</v>
      </c>
      <c r="L29" s="51" t="s">
        <v>56</v>
      </c>
      <c r="T29" s="92" t="s">
        <v>97</v>
      </c>
    </row>
    <row r="30" spans="2:20" s="40" customFormat="1" x14ac:dyDescent="0.25">
      <c r="B30" s="103"/>
      <c r="C30" s="95"/>
      <c r="D30" s="46" t="s">
        <v>0</v>
      </c>
      <c r="K30" s="52"/>
      <c r="L30" s="52"/>
      <c r="T30" s="93"/>
    </row>
    <row r="31" spans="2:20" x14ac:dyDescent="0.25">
      <c r="B31" s="102" t="s">
        <v>61</v>
      </c>
      <c r="C31" s="94" t="s">
        <v>53</v>
      </c>
      <c r="D31" s="45" t="s">
        <v>75</v>
      </c>
      <c r="E31" s="35"/>
      <c r="N31" s="51" t="s">
        <v>55</v>
      </c>
      <c r="Q31" s="51" t="s">
        <v>60</v>
      </c>
      <c r="T31" s="92" t="s">
        <v>57</v>
      </c>
    </row>
    <row r="32" spans="2:20" s="40" customFormat="1" x14ac:dyDescent="0.25">
      <c r="B32" s="103"/>
      <c r="C32" s="95"/>
      <c r="D32" s="46" t="s">
        <v>0</v>
      </c>
      <c r="N32" s="52"/>
      <c r="Q32" s="56"/>
      <c r="T32" s="93"/>
    </row>
    <row r="33" spans="2:20" x14ac:dyDescent="0.25">
      <c r="B33" s="102" t="s">
        <v>49</v>
      </c>
      <c r="C33" s="94" t="s">
        <v>58</v>
      </c>
      <c r="D33" s="45" t="s">
        <v>75</v>
      </c>
      <c r="E33" s="35"/>
      <c r="N33" s="53" t="s">
        <v>55</v>
      </c>
      <c r="P33" s="53" t="s">
        <v>56</v>
      </c>
      <c r="T33" s="92" t="s">
        <v>106</v>
      </c>
    </row>
    <row r="34" spans="2:20" s="40" customFormat="1" x14ac:dyDescent="0.25">
      <c r="B34" s="103"/>
      <c r="C34" s="95"/>
      <c r="D34" s="46" t="s">
        <v>0</v>
      </c>
      <c r="N34" s="54"/>
      <c r="P34" s="54"/>
      <c r="T34" s="93"/>
    </row>
    <row r="35" spans="2:20" ht="12.75" customHeight="1" x14ac:dyDescent="0.25">
      <c r="B35" s="100" t="s">
        <v>70</v>
      </c>
      <c r="C35" s="94" t="s">
        <v>58</v>
      </c>
      <c r="D35" s="45" t="s">
        <v>75</v>
      </c>
      <c r="E35" s="35"/>
      <c r="N35" s="53" t="s">
        <v>55</v>
      </c>
      <c r="Q35" s="53" t="s">
        <v>60</v>
      </c>
      <c r="T35" s="92" t="s">
        <v>107</v>
      </c>
    </row>
    <row r="36" spans="2:20" s="40" customFormat="1" x14ac:dyDescent="0.25">
      <c r="B36" s="101"/>
      <c r="C36" s="95"/>
      <c r="D36" s="46" t="s">
        <v>0</v>
      </c>
      <c r="N36" s="54"/>
      <c r="Q36" s="55"/>
      <c r="T36" s="93"/>
    </row>
    <row r="37" spans="2:20" x14ac:dyDescent="0.25">
      <c r="B37" s="102" t="s">
        <v>73</v>
      </c>
      <c r="C37" s="94" t="s">
        <v>58</v>
      </c>
      <c r="D37" s="45" t="s">
        <v>75</v>
      </c>
      <c r="E37" s="35"/>
      <c r="S37" s="51" t="s">
        <v>60</v>
      </c>
      <c r="T37" s="92"/>
    </row>
    <row r="38" spans="2:20" s="40" customFormat="1" x14ac:dyDescent="0.25">
      <c r="B38" s="103"/>
      <c r="C38" s="95"/>
      <c r="D38" s="46" t="s">
        <v>0</v>
      </c>
      <c r="S38" s="57"/>
      <c r="T38" s="93"/>
    </row>
    <row r="39" spans="2:20" x14ac:dyDescent="0.25">
      <c r="B39" s="102" t="s">
        <v>50</v>
      </c>
      <c r="C39" s="94" t="s">
        <v>58</v>
      </c>
      <c r="D39" s="45" t="s">
        <v>75</v>
      </c>
      <c r="E39" s="35"/>
      <c r="R39" s="35" t="s">
        <v>91</v>
      </c>
      <c r="T39" s="92" t="s">
        <v>64</v>
      </c>
    </row>
    <row r="40" spans="2:20" s="40" customFormat="1" x14ac:dyDescent="0.25">
      <c r="B40" s="103"/>
      <c r="C40" s="95"/>
      <c r="D40" s="46" t="s">
        <v>0</v>
      </c>
      <c r="T40" s="93"/>
    </row>
    <row r="41" spans="2:20" ht="12.75" customHeight="1" x14ac:dyDescent="0.25">
      <c r="B41" s="102" t="s">
        <v>48</v>
      </c>
      <c r="C41" s="94" t="s">
        <v>53</v>
      </c>
      <c r="D41" s="45" t="s">
        <v>75</v>
      </c>
      <c r="E41" s="35"/>
      <c r="M41" s="59" t="s">
        <v>84</v>
      </c>
      <c r="R41" s="59" t="s">
        <v>88</v>
      </c>
      <c r="T41" s="92" t="s">
        <v>89</v>
      </c>
    </row>
    <row r="42" spans="2:20" s="40" customFormat="1" x14ac:dyDescent="0.25">
      <c r="B42" s="103"/>
      <c r="C42" s="95"/>
      <c r="D42" s="46" t="s">
        <v>0</v>
      </c>
      <c r="M42" s="60"/>
      <c r="R42" s="60"/>
      <c r="T42" s="93"/>
    </row>
  </sheetData>
  <mergeCells count="69">
    <mergeCell ref="B39:B40"/>
    <mergeCell ref="C39:C40"/>
    <mergeCell ref="T39:T40"/>
    <mergeCell ref="B41:B42"/>
    <mergeCell ref="C41:C42"/>
    <mergeCell ref="T41:T42"/>
    <mergeCell ref="B35:B36"/>
    <mergeCell ref="C35:C36"/>
    <mergeCell ref="T35:T36"/>
    <mergeCell ref="B37:B38"/>
    <mergeCell ref="C37:C38"/>
    <mergeCell ref="T37:T38"/>
    <mergeCell ref="B31:B32"/>
    <mergeCell ref="C31:C32"/>
    <mergeCell ref="T31:T32"/>
    <mergeCell ref="B33:B34"/>
    <mergeCell ref="C33:C34"/>
    <mergeCell ref="T33:T34"/>
    <mergeCell ref="B27:B28"/>
    <mergeCell ref="C27:C28"/>
    <mergeCell ref="T27:T28"/>
    <mergeCell ref="B29:B30"/>
    <mergeCell ref="C29:C30"/>
    <mergeCell ref="T29:T30"/>
    <mergeCell ref="B23:B24"/>
    <mergeCell ref="C23:C24"/>
    <mergeCell ref="T23:T24"/>
    <mergeCell ref="B25:B26"/>
    <mergeCell ref="C25:C26"/>
    <mergeCell ref="N25:O25"/>
    <mergeCell ref="T25:T26"/>
    <mergeCell ref="N26:O26"/>
    <mergeCell ref="B19:B20"/>
    <mergeCell ref="C19:C20"/>
    <mergeCell ref="T19:T20"/>
    <mergeCell ref="B21:B22"/>
    <mergeCell ref="C21:C22"/>
    <mergeCell ref="T21:T22"/>
    <mergeCell ref="B15:B16"/>
    <mergeCell ref="C15:C16"/>
    <mergeCell ref="F15:G15"/>
    <mergeCell ref="T15:T16"/>
    <mergeCell ref="B17:B18"/>
    <mergeCell ref="C17:C18"/>
    <mergeCell ref="T17:T18"/>
    <mergeCell ref="B11:B12"/>
    <mergeCell ref="C11:C12"/>
    <mergeCell ref="T11:T12"/>
    <mergeCell ref="B13:B14"/>
    <mergeCell ref="C13:C14"/>
    <mergeCell ref="T13:T14"/>
    <mergeCell ref="C5:C6"/>
    <mergeCell ref="T5:T6"/>
    <mergeCell ref="B7:B8"/>
    <mergeCell ref="C7:C8"/>
    <mergeCell ref="T7:T8"/>
    <mergeCell ref="B9:B10"/>
    <mergeCell ref="C9:C10"/>
    <mergeCell ref="T9:T10"/>
    <mergeCell ref="B1:B2"/>
    <mergeCell ref="C1:C2"/>
    <mergeCell ref="E1:K1"/>
    <mergeCell ref="L1:N1"/>
    <mergeCell ref="T1:T2"/>
    <mergeCell ref="A3:A12"/>
    <mergeCell ref="B3:B4"/>
    <mergeCell ref="C3:C4"/>
    <mergeCell ref="T3:T4"/>
    <mergeCell ref="B5:B6"/>
  </mergeCells>
  <pageMargins left="0.51181102362204722" right="0.51181102362204722" top="0.78740157480314965" bottom="0.78740157480314965" header="0.31496062992125984" footer="0.31496062992125984"/>
  <pageSetup paperSize="9" scale="91" fitToWidth="0" orientation="landscape" horizontalDpi="300" verticalDpi="0" r:id="rId1"/>
  <headerFooter>
    <oddHeader>&amp;C&amp;"+,Negrito"&amp;14Calendário de Vacinação da Criança</oddHeader>
    <oddFooter>Página &amp;P de &amp;N</oddFooter>
  </headerFooter>
  <ignoredErrors>
    <ignoredError sqref="K8 K10:K12 G8:I12 G16:O22 O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Rotina RN</vt:lpstr>
      <vt:lpstr>Peso</vt:lpstr>
      <vt:lpstr>Vacinação</vt:lpstr>
      <vt:lpstr>Nascimento</vt:lpstr>
      <vt:lpstr>'Rotina RN'!Titulos_de_impressao</vt:lpstr>
      <vt:lpstr>Vacinação!Titulos_de_impressao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d'Ávila</dc:creator>
  <cp:lastModifiedBy>Márcio d'Ávila</cp:lastModifiedBy>
  <cp:lastPrinted>2013-02-01T18:20:33Z</cp:lastPrinted>
  <dcterms:created xsi:type="dcterms:W3CDTF">2011-11-16T10:40:25Z</dcterms:created>
  <dcterms:modified xsi:type="dcterms:W3CDTF">2013-02-01T18:26:59Z</dcterms:modified>
</cp:coreProperties>
</file>